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veloper3\Desktop\"/>
    </mc:Choice>
  </mc:AlternateContent>
  <bookViews>
    <workbookView xWindow="0" yWindow="0" windowWidth="28800" windowHeight="12435"/>
  </bookViews>
  <sheets>
    <sheet name="Loan Calculator" sheetId="2" r:id="rId1"/>
    <sheet name="Sample CFS" sheetId="1" r:id="rId2"/>
  </sheets>
  <calcPr calcId="152511"/>
</workbook>
</file>

<file path=xl/calcChain.xml><?xml version="1.0" encoding="utf-8"?>
<calcChain xmlns="http://schemas.openxmlformats.org/spreadsheetml/2006/main">
  <c r="R50" i="1" l="1"/>
  <c r="R49" i="1"/>
  <c r="R48" i="1"/>
  <c r="R47" i="1"/>
  <c r="R46" i="1"/>
  <c r="R45" i="1"/>
  <c r="R44" i="1"/>
  <c r="R43" i="1"/>
  <c r="R42" i="1"/>
  <c r="R41" i="1"/>
  <c r="R40" i="1"/>
  <c r="R39" i="1"/>
  <c r="R36" i="1"/>
  <c r="R35" i="1"/>
  <c r="R33" i="1"/>
  <c r="R32" i="1"/>
  <c r="R31" i="1"/>
  <c r="R27" i="1"/>
  <c r="R26" i="1"/>
  <c r="R25" i="1"/>
  <c r="R24" i="1"/>
  <c r="R23" i="1"/>
  <c r="R22" i="1"/>
  <c r="R21" i="1"/>
  <c r="R20" i="1"/>
  <c r="R15" i="1"/>
  <c r="R14" i="1"/>
  <c r="R13" i="1"/>
  <c r="R12" i="1"/>
  <c r="R11" i="1"/>
  <c r="R10" i="1"/>
  <c r="N51" i="1"/>
  <c r="J51" i="1"/>
  <c r="F51" i="1"/>
  <c r="F53" i="1" s="1"/>
  <c r="F59" i="1" s="1"/>
  <c r="P38" i="1"/>
  <c r="O38" i="1"/>
  <c r="N38" i="1"/>
  <c r="M38" i="1"/>
  <c r="L38" i="1"/>
  <c r="K38" i="1"/>
  <c r="J38" i="1"/>
  <c r="I38" i="1"/>
  <c r="H38" i="1"/>
  <c r="G38" i="1"/>
  <c r="F38" i="1"/>
  <c r="E38" i="1"/>
  <c r="R38" i="1" s="1"/>
  <c r="P37" i="1"/>
  <c r="O37" i="1"/>
  <c r="N37" i="1"/>
  <c r="M37" i="1"/>
  <c r="L37" i="1"/>
  <c r="K37" i="1"/>
  <c r="J37" i="1"/>
  <c r="I37" i="1"/>
  <c r="H37" i="1"/>
  <c r="G37" i="1"/>
  <c r="F37" i="1"/>
  <c r="E37" i="1"/>
  <c r="R37" i="1" s="1"/>
  <c r="P34" i="1"/>
  <c r="P51" i="1" s="1"/>
  <c r="P53" i="1" s="1"/>
  <c r="P59" i="1" s="1"/>
  <c r="O34" i="1"/>
  <c r="O51" i="1" s="1"/>
  <c r="O53" i="1" s="1"/>
  <c r="O59" i="1" s="1"/>
  <c r="N34" i="1"/>
  <c r="M34" i="1"/>
  <c r="M51" i="1" s="1"/>
  <c r="M53" i="1" s="1"/>
  <c r="M59" i="1" s="1"/>
  <c r="L34" i="1"/>
  <c r="L51" i="1" s="1"/>
  <c r="L53" i="1" s="1"/>
  <c r="L59" i="1" s="1"/>
  <c r="K34" i="1"/>
  <c r="K51" i="1" s="1"/>
  <c r="K53" i="1" s="1"/>
  <c r="K59" i="1" s="1"/>
  <c r="J34" i="1"/>
  <c r="I34" i="1"/>
  <c r="I51" i="1" s="1"/>
  <c r="I53" i="1" s="1"/>
  <c r="I59" i="1" s="1"/>
  <c r="H34" i="1"/>
  <c r="H51" i="1" s="1"/>
  <c r="H53" i="1" s="1"/>
  <c r="H59" i="1" s="1"/>
  <c r="G34" i="1"/>
  <c r="G51" i="1" s="1"/>
  <c r="F34" i="1"/>
  <c r="E34" i="1"/>
  <c r="R34" i="1" s="1"/>
  <c r="P28" i="1"/>
  <c r="O28" i="1"/>
  <c r="N28" i="1"/>
  <c r="N53" i="1" s="1"/>
  <c r="N59" i="1" s="1"/>
  <c r="M28" i="1"/>
  <c r="L28" i="1"/>
  <c r="K28" i="1"/>
  <c r="J28" i="1"/>
  <c r="J53" i="1" s="1"/>
  <c r="J59" i="1" s="1"/>
  <c r="I28" i="1"/>
  <c r="H28" i="1"/>
  <c r="G28" i="1"/>
  <c r="F28" i="1"/>
  <c r="E28" i="1"/>
  <c r="R28" i="1" s="1"/>
  <c r="P9" i="1"/>
  <c r="P16" i="1" s="1"/>
  <c r="O9" i="1"/>
  <c r="O16" i="1" s="1"/>
  <c r="N9" i="1"/>
  <c r="N16" i="1" s="1"/>
  <c r="M9" i="1"/>
  <c r="M16" i="1" s="1"/>
  <c r="L9" i="1"/>
  <c r="L16" i="1" s="1"/>
  <c r="K9" i="1"/>
  <c r="K16" i="1" s="1"/>
  <c r="J9" i="1"/>
  <c r="J16" i="1" s="1"/>
  <c r="I9" i="1"/>
  <c r="I16" i="1" s="1"/>
  <c r="H9" i="1"/>
  <c r="H16" i="1" s="1"/>
  <c r="G9" i="1"/>
  <c r="G16" i="1" s="1"/>
  <c r="F9" i="1"/>
  <c r="F16" i="1" s="1"/>
  <c r="E9" i="1"/>
  <c r="R9" i="1" s="1"/>
  <c r="K61" i="1" l="1"/>
  <c r="O61" i="1"/>
  <c r="H61" i="1"/>
  <c r="L61" i="1"/>
  <c r="P61" i="1"/>
  <c r="M61" i="1"/>
  <c r="F61" i="1"/>
  <c r="I61" i="1"/>
  <c r="J61" i="1"/>
  <c r="N61" i="1"/>
  <c r="E16" i="1"/>
  <c r="R16" i="1" s="1"/>
  <c r="E51" i="1"/>
  <c r="E53" i="1" s="1"/>
  <c r="G53" i="1"/>
  <c r="G59" i="1" s="1"/>
  <c r="G61" i="1" s="1"/>
  <c r="E59" i="1"/>
  <c r="C10" i="2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F6" i="2"/>
  <c r="G50" i="2" s="1"/>
  <c r="F5" i="2"/>
  <c r="F4" i="2" s="1"/>
  <c r="E61" i="1" l="1"/>
  <c r="E65" i="1" s="1"/>
  <c r="F63" i="1" s="1"/>
  <c r="F65" i="1" s="1"/>
  <c r="G63" i="1" s="1"/>
  <c r="R51" i="1"/>
  <c r="R53" i="1"/>
  <c r="R59" i="1" s="1"/>
  <c r="R61" i="1" s="1"/>
  <c r="G65" i="1"/>
  <c r="H63" i="1" s="1"/>
  <c r="H65" i="1" s="1"/>
  <c r="I63" i="1" s="1"/>
  <c r="I65" i="1" s="1"/>
  <c r="J63" i="1" s="1"/>
  <c r="J65" i="1" s="1"/>
  <c r="K63" i="1" s="1"/>
  <c r="K65" i="1" s="1"/>
  <c r="L63" i="1" s="1"/>
  <c r="L65" i="1" s="1"/>
  <c r="M63" i="1" s="1"/>
  <c r="M65" i="1" s="1"/>
  <c r="N63" i="1" s="1"/>
  <c r="N65" i="1" s="1"/>
  <c r="O63" i="1" s="1"/>
  <c r="O65" i="1" s="1"/>
  <c r="P63" i="1" s="1"/>
  <c r="P65" i="1" s="1"/>
  <c r="F60" i="2"/>
  <c r="G36" i="2"/>
  <c r="F22" i="2"/>
  <c r="F28" i="2"/>
  <c r="F11" i="2"/>
  <c r="G35" i="2"/>
  <c r="G19" i="2"/>
  <c r="G42" i="2"/>
  <c r="E42" i="2" s="1"/>
  <c r="G20" i="2"/>
  <c r="G29" i="2"/>
  <c r="G43" i="2"/>
  <c r="G13" i="2"/>
  <c r="G26" i="2"/>
  <c r="F69" i="2"/>
  <c r="F67" i="2"/>
  <c r="F65" i="2"/>
  <c r="F63" i="2"/>
  <c r="F61" i="2"/>
  <c r="F59" i="2"/>
  <c r="F57" i="2"/>
  <c r="F55" i="2"/>
  <c r="F53" i="2"/>
  <c r="F51" i="2"/>
  <c r="F49" i="2"/>
  <c r="F47" i="2"/>
  <c r="F45" i="2"/>
  <c r="F43" i="2"/>
  <c r="F41" i="2"/>
  <c r="F39" i="2"/>
  <c r="F37" i="2"/>
  <c r="F35" i="2"/>
  <c r="F33" i="2"/>
  <c r="F31" i="2"/>
  <c r="F29" i="2"/>
  <c r="E29" i="2" s="1"/>
  <c r="F27" i="2"/>
  <c r="F25" i="2"/>
  <c r="F23" i="2"/>
  <c r="F21" i="2"/>
  <c r="F19" i="2"/>
  <c r="F17" i="2"/>
  <c r="F15" i="2"/>
  <c r="F68" i="2"/>
  <c r="F66" i="2"/>
  <c r="F58" i="2"/>
  <c r="F50" i="2"/>
  <c r="E50" i="2" s="1"/>
  <c r="F42" i="2"/>
  <c r="F34" i="2"/>
  <c r="F26" i="2"/>
  <c r="E26" i="2" s="1"/>
  <c r="F18" i="2"/>
  <c r="F64" i="2"/>
  <c r="F56" i="2"/>
  <c r="F48" i="2"/>
  <c r="F40" i="2"/>
  <c r="F32" i="2"/>
  <c r="F24" i="2"/>
  <c r="F16" i="2"/>
  <c r="F12" i="2"/>
  <c r="F10" i="2"/>
  <c r="F62" i="2"/>
  <c r="F54" i="2"/>
  <c r="F46" i="2"/>
  <c r="F38" i="2"/>
  <c r="G11" i="2"/>
  <c r="E11" i="2" s="1"/>
  <c r="F14" i="2"/>
  <c r="G21" i="2"/>
  <c r="E21" i="2" s="1"/>
  <c r="G28" i="2"/>
  <c r="F30" i="2"/>
  <c r="G37" i="2"/>
  <c r="F44" i="2"/>
  <c r="G51" i="2"/>
  <c r="G58" i="2"/>
  <c r="E58" i="2" s="1"/>
  <c r="G67" i="2"/>
  <c r="G66" i="2"/>
  <c r="G65" i="2"/>
  <c r="G64" i="2"/>
  <c r="E64" i="2" s="1"/>
  <c r="G57" i="2"/>
  <c r="G56" i="2"/>
  <c r="G49" i="2"/>
  <c r="G48" i="2"/>
  <c r="E48" i="2" s="1"/>
  <c r="G41" i="2"/>
  <c r="G40" i="2"/>
  <c r="E40" i="2" s="1"/>
  <c r="G33" i="2"/>
  <c r="G32" i="2"/>
  <c r="E32" i="2" s="1"/>
  <c r="G25" i="2"/>
  <c r="G24" i="2"/>
  <c r="G17" i="2"/>
  <c r="G16" i="2"/>
  <c r="E16" i="2" s="1"/>
  <c r="G12" i="2"/>
  <c r="G10" i="2"/>
  <c r="G63" i="2"/>
  <c r="G62" i="2"/>
  <c r="E62" i="2" s="1"/>
  <c r="G55" i="2"/>
  <c r="G54" i="2"/>
  <c r="G47" i="2"/>
  <c r="G46" i="2"/>
  <c r="E46" i="2" s="1"/>
  <c r="G39" i="2"/>
  <c r="G38" i="2"/>
  <c r="G31" i="2"/>
  <c r="G30" i="2"/>
  <c r="E30" i="2" s="1"/>
  <c r="G23" i="2"/>
  <c r="G22" i="2"/>
  <c r="E22" i="2" s="1"/>
  <c r="G15" i="2"/>
  <c r="G14" i="2"/>
  <c r="E14" i="2" s="1"/>
  <c r="F7" i="2"/>
  <c r="D10" i="2" s="1"/>
  <c r="G61" i="2"/>
  <c r="E61" i="2" s="1"/>
  <c r="G60" i="2"/>
  <c r="E60" i="2" s="1"/>
  <c r="G53" i="2"/>
  <c r="E53" i="2" s="1"/>
  <c r="G52" i="2"/>
  <c r="G45" i="2"/>
  <c r="E45" i="2" s="1"/>
  <c r="G44" i="2"/>
  <c r="G69" i="2"/>
  <c r="E69" i="2" s="1"/>
  <c r="G68" i="2"/>
  <c r="F13" i="2"/>
  <c r="G18" i="2"/>
  <c r="F20" i="2"/>
  <c r="E20" i="2" s="1"/>
  <c r="G27" i="2"/>
  <c r="G34" i="2"/>
  <c r="F36" i="2"/>
  <c r="F52" i="2"/>
  <c r="G59" i="2"/>
  <c r="E13" i="2" l="1"/>
  <c r="E54" i="2"/>
  <c r="E36" i="2"/>
  <c r="E18" i="2"/>
  <c r="E15" i="2"/>
  <c r="E31" i="2"/>
  <c r="E47" i="2"/>
  <c r="E63" i="2"/>
  <c r="E51" i="2"/>
  <c r="E28" i="2"/>
  <c r="F71" i="2"/>
  <c r="E23" i="2"/>
  <c r="E39" i="2"/>
  <c r="E55" i="2"/>
  <c r="E19" i="2"/>
  <c r="E35" i="2"/>
  <c r="E44" i="2"/>
  <c r="E17" i="2"/>
  <c r="E33" i="2"/>
  <c r="E49" i="2"/>
  <c r="E65" i="2"/>
  <c r="E43" i="2"/>
  <c r="E34" i="2"/>
  <c r="E38" i="2"/>
  <c r="G71" i="2"/>
  <c r="E10" i="2"/>
  <c r="E24" i="2"/>
  <c r="E56" i="2"/>
  <c r="E66" i="2"/>
  <c r="E59" i="2"/>
  <c r="E27" i="2"/>
  <c r="E68" i="2"/>
  <c r="E52" i="2"/>
  <c r="H10" i="2"/>
  <c r="D11" i="2" s="1"/>
  <c r="H11" i="2" s="1"/>
  <c r="D12" i="2" s="1"/>
  <c r="E12" i="2"/>
  <c r="E25" i="2"/>
  <c r="E41" i="2"/>
  <c r="E57" i="2"/>
  <c r="E67" i="2"/>
  <c r="E37" i="2"/>
  <c r="E71" i="2" l="1"/>
  <c r="H12" i="2"/>
  <c r="D13" i="2" s="1"/>
  <c r="H13" i="2" s="1"/>
  <c r="D14" i="2" s="1"/>
  <c r="H14" i="2" s="1"/>
  <c r="D15" i="2" s="1"/>
  <c r="H15" i="2" s="1"/>
  <c r="D16" i="2" s="1"/>
  <c r="H16" i="2" s="1"/>
  <c r="D17" i="2" s="1"/>
  <c r="H17" i="2" s="1"/>
  <c r="D18" i="2" s="1"/>
  <c r="H18" i="2" s="1"/>
  <c r="D19" i="2" s="1"/>
  <c r="H19" i="2" s="1"/>
  <c r="D20" i="2" s="1"/>
  <c r="H20" i="2" s="1"/>
  <c r="D21" i="2" s="1"/>
  <c r="H21" i="2" s="1"/>
  <c r="D22" i="2" s="1"/>
  <c r="H22" i="2" s="1"/>
  <c r="D23" i="2" s="1"/>
  <c r="H23" i="2" s="1"/>
  <c r="D24" i="2" s="1"/>
  <c r="H24" i="2" s="1"/>
  <c r="D25" i="2" s="1"/>
  <c r="H25" i="2" s="1"/>
  <c r="D26" i="2" s="1"/>
  <c r="H26" i="2" s="1"/>
  <c r="D27" i="2" s="1"/>
  <c r="H27" i="2" s="1"/>
  <c r="D28" i="2" s="1"/>
  <c r="H28" i="2" s="1"/>
  <c r="D29" i="2" s="1"/>
  <c r="H29" i="2" s="1"/>
  <c r="D30" i="2" s="1"/>
  <c r="H30" i="2" s="1"/>
  <c r="D31" i="2" s="1"/>
  <c r="H31" i="2" s="1"/>
  <c r="D32" i="2" s="1"/>
  <c r="H32" i="2" s="1"/>
  <c r="D33" i="2" s="1"/>
  <c r="H33" i="2" s="1"/>
  <c r="D34" i="2" s="1"/>
  <c r="H34" i="2" s="1"/>
  <c r="D35" i="2" s="1"/>
  <c r="H35" i="2" s="1"/>
  <c r="D36" i="2" s="1"/>
  <c r="H36" i="2" s="1"/>
  <c r="D37" i="2" s="1"/>
  <c r="H37" i="2" s="1"/>
  <c r="D38" i="2" s="1"/>
  <c r="H38" i="2" s="1"/>
  <c r="D39" i="2" s="1"/>
  <c r="H39" i="2" s="1"/>
  <c r="D40" i="2" s="1"/>
  <c r="H40" i="2" s="1"/>
  <c r="D41" i="2" s="1"/>
  <c r="H41" i="2" s="1"/>
  <c r="D42" i="2" s="1"/>
  <c r="H42" i="2" s="1"/>
  <c r="D43" i="2" s="1"/>
  <c r="H43" i="2" s="1"/>
  <c r="D44" i="2" s="1"/>
  <c r="H44" i="2" s="1"/>
  <c r="D45" i="2" s="1"/>
  <c r="H45" i="2" s="1"/>
  <c r="D46" i="2" s="1"/>
  <c r="H46" i="2" s="1"/>
  <c r="D47" i="2" s="1"/>
  <c r="H47" i="2" s="1"/>
  <c r="D48" i="2" s="1"/>
  <c r="H48" i="2" s="1"/>
  <c r="D49" i="2" s="1"/>
  <c r="H49" i="2" s="1"/>
  <c r="D50" i="2" s="1"/>
  <c r="H50" i="2" s="1"/>
  <c r="D51" i="2" s="1"/>
  <c r="H51" i="2" s="1"/>
  <c r="D52" i="2" s="1"/>
  <c r="H52" i="2" s="1"/>
  <c r="D53" i="2" s="1"/>
  <c r="H53" i="2" s="1"/>
  <c r="D54" i="2" s="1"/>
  <c r="H54" i="2" s="1"/>
  <c r="D55" i="2" s="1"/>
  <c r="H55" i="2" s="1"/>
  <c r="D56" i="2" s="1"/>
  <c r="H56" i="2" s="1"/>
  <c r="D57" i="2" s="1"/>
  <c r="H57" i="2" s="1"/>
  <c r="D58" i="2" s="1"/>
  <c r="H58" i="2" s="1"/>
  <c r="D59" i="2" s="1"/>
  <c r="H59" i="2" s="1"/>
  <c r="D60" i="2" s="1"/>
  <c r="H60" i="2" s="1"/>
  <c r="D61" i="2" s="1"/>
  <c r="H61" i="2" s="1"/>
  <c r="D62" i="2" s="1"/>
  <c r="H62" i="2" s="1"/>
  <c r="D63" i="2" s="1"/>
  <c r="H63" i="2" s="1"/>
  <c r="D64" i="2" s="1"/>
  <c r="H64" i="2" s="1"/>
  <c r="D65" i="2" s="1"/>
  <c r="H65" i="2" s="1"/>
  <c r="D66" i="2" s="1"/>
  <c r="H66" i="2" s="1"/>
  <c r="D67" i="2" s="1"/>
  <c r="H67" i="2" s="1"/>
  <c r="D68" i="2" s="1"/>
  <c r="H68" i="2" s="1"/>
  <c r="D69" i="2" s="1"/>
  <c r="H69" i="2" s="1"/>
  <c r="AH58" i="1" l="1"/>
  <c r="AH57" i="1"/>
  <c r="AH56" i="1"/>
  <c r="AH55" i="1"/>
  <c r="AH54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G28" i="1"/>
  <c r="AG53" i="1" s="1"/>
  <c r="AG59" i="1" s="1"/>
  <c r="AF28" i="1"/>
  <c r="AF53" i="1" s="1"/>
  <c r="AF59" i="1" s="1"/>
  <c r="AE28" i="1"/>
  <c r="AE53" i="1" s="1"/>
  <c r="AE59" i="1" s="1"/>
  <c r="AD28" i="1"/>
  <c r="AD53" i="1" s="1"/>
  <c r="AD59" i="1" s="1"/>
  <c r="AC28" i="1"/>
  <c r="AC53" i="1" s="1"/>
  <c r="AC59" i="1" s="1"/>
  <c r="AB28" i="1"/>
  <c r="AB53" i="1" s="1"/>
  <c r="AB59" i="1" s="1"/>
  <c r="AA28" i="1"/>
  <c r="AA53" i="1" s="1"/>
  <c r="AA59" i="1" s="1"/>
  <c r="Z28" i="1"/>
  <c r="Z53" i="1" s="1"/>
  <c r="Z59" i="1" s="1"/>
  <c r="Y28" i="1"/>
  <c r="Y53" i="1" s="1"/>
  <c r="Y59" i="1" s="1"/>
  <c r="X28" i="1"/>
  <c r="X53" i="1" s="1"/>
  <c r="X59" i="1" s="1"/>
  <c r="W28" i="1"/>
  <c r="W53" i="1" s="1"/>
  <c r="W59" i="1" s="1"/>
  <c r="V28" i="1"/>
  <c r="V53" i="1" s="1"/>
  <c r="V59" i="1" s="1"/>
  <c r="U28" i="1"/>
  <c r="U53" i="1" s="1"/>
  <c r="U59" i="1" s="1"/>
  <c r="AH27" i="1"/>
  <c r="AH26" i="1"/>
  <c r="AH25" i="1"/>
  <c r="AH24" i="1"/>
  <c r="AH23" i="1"/>
  <c r="AH22" i="1"/>
  <c r="AH21" i="1"/>
  <c r="AH20" i="1"/>
  <c r="AG16" i="1"/>
  <c r="AG61" i="1" s="1"/>
  <c r="AF16" i="1"/>
  <c r="AE16" i="1"/>
  <c r="AD16" i="1"/>
  <c r="AD61" i="1" s="1"/>
  <c r="AC16" i="1"/>
  <c r="AC61" i="1" s="1"/>
  <c r="AB16" i="1"/>
  <c r="AA16" i="1"/>
  <c r="Z16" i="1"/>
  <c r="Z61" i="1" s="1"/>
  <c r="Y16" i="1"/>
  <c r="Y61" i="1" s="1"/>
  <c r="X16" i="1"/>
  <c r="W16" i="1"/>
  <c r="V16" i="1"/>
  <c r="V61" i="1" s="1"/>
  <c r="U16" i="1"/>
  <c r="U61" i="1" s="1"/>
  <c r="AH15" i="1"/>
  <c r="AH14" i="1"/>
  <c r="AH13" i="1"/>
  <c r="AH12" i="1"/>
  <c r="AH11" i="1"/>
  <c r="AH10" i="1"/>
  <c r="AH9" i="1"/>
  <c r="W61" i="1" l="1"/>
  <c r="AA61" i="1"/>
  <c r="AE61" i="1"/>
  <c r="X61" i="1"/>
  <c r="AH61" i="1" s="1"/>
  <c r="AB61" i="1"/>
  <c r="AF61" i="1"/>
  <c r="AH51" i="1"/>
  <c r="U65" i="1"/>
  <c r="AH16" i="1"/>
  <c r="AH28" i="1"/>
  <c r="V63" i="1" l="1"/>
  <c r="AH53" i="1"/>
  <c r="AH59" i="1" s="1"/>
  <c r="V65" i="1" l="1"/>
  <c r="AI45" i="1" l="1"/>
  <c r="AI32" i="1"/>
  <c r="AI48" i="1"/>
  <c r="AI38" i="1"/>
  <c r="AI49" i="1"/>
  <c r="AI43" i="1"/>
  <c r="AI36" i="1"/>
  <c r="AI37" i="1"/>
  <c r="AI42" i="1"/>
  <c r="AI47" i="1"/>
  <c r="AI40" i="1"/>
  <c r="AI41" i="1"/>
  <c r="AI46" i="1"/>
  <c r="AI35" i="1"/>
  <c r="AI31" i="1"/>
  <c r="AI44" i="1"/>
  <c r="AI34" i="1"/>
  <c r="AI33" i="1"/>
  <c r="AI39" i="1"/>
  <c r="AI51" i="1"/>
  <c r="AI26" i="1"/>
  <c r="AI24" i="1"/>
  <c r="AI22" i="1"/>
  <c r="AI20" i="1"/>
  <c r="AI27" i="1"/>
  <c r="AI23" i="1"/>
  <c r="AI21" i="1"/>
  <c r="AI25" i="1"/>
  <c r="AI28" i="1"/>
  <c r="W63" i="1"/>
  <c r="W65" i="1" l="1"/>
  <c r="X63" i="1" l="1"/>
  <c r="X65" i="1" l="1"/>
  <c r="Y63" i="1" l="1"/>
  <c r="Y65" i="1" l="1"/>
  <c r="Z63" i="1" l="1"/>
  <c r="Z65" i="1" l="1"/>
  <c r="AA63" i="1" s="1"/>
  <c r="AA65" i="1" s="1"/>
  <c r="AB63" i="1" s="1"/>
  <c r="AB65" i="1" s="1"/>
  <c r="AC63" i="1" s="1"/>
  <c r="AC65" i="1" s="1"/>
  <c r="AD63" i="1" s="1"/>
  <c r="AD65" i="1" s="1"/>
  <c r="AE63" i="1" s="1"/>
  <c r="AE65" i="1" s="1"/>
  <c r="AF63" i="1" s="1"/>
  <c r="AF65" i="1" s="1"/>
  <c r="AG63" i="1" s="1"/>
  <c r="AG65" i="1" s="1"/>
  <c r="AH65" i="1" s="1"/>
  <c r="AH63" i="1" l="1"/>
</calcChain>
</file>

<file path=xl/sharedStrings.xml><?xml version="1.0" encoding="utf-8"?>
<sst xmlns="http://schemas.openxmlformats.org/spreadsheetml/2006/main" count="137" uniqueCount="101">
  <si>
    <t>Monthly Cash Flow Forecast</t>
  </si>
  <si>
    <t>Months</t>
  </si>
  <si>
    <t>Pre-Start</t>
  </si>
  <si>
    <t>Totals</t>
  </si>
  <si>
    <t>N</t>
  </si>
  <si>
    <t>Cash Inflow</t>
  </si>
  <si>
    <t>Cash Sales</t>
  </si>
  <si>
    <t>2</t>
  </si>
  <si>
    <t>Collection from Credit Sales</t>
  </si>
  <si>
    <t>3</t>
  </si>
  <si>
    <t>New Equity Inflow</t>
  </si>
  <si>
    <t>4</t>
  </si>
  <si>
    <t>Loan from Sharakah</t>
  </si>
  <si>
    <t>Borrowings from Banks</t>
  </si>
  <si>
    <t>Increase in Current Liabilities</t>
  </si>
  <si>
    <t>Other</t>
  </si>
  <si>
    <t>Total Cash Inflow</t>
  </si>
  <si>
    <t>Total Cash Outflow</t>
  </si>
  <si>
    <t>8</t>
  </si>
  <si>
    <t>9</t>
  </si>
  <si>
    <t>10</t>
  </si>
  <si>
    <t>11</t>
  </si>
  <si>
    <t>12</t>
  </si>
  <si>
    <t>13</t>
  </si>
  <si>
    <t>14</t>
  </si>
  <si>
    <t>15</t>
  </si>
  <si>
    <t>Total Raw Materials Expenses</t>
  </si>
  <si>
    <t>Other Expenses</t>
  </si>
  <si>
    <t xml:space="preserve">Government Fees </t>
  </si>
  <si>
    <t>Rent</t>
  </si>
  <si>
    <t>Electricity</t>
  </si>
  <si>
    <t>Water</t>
  </si>
  <si>
    <t>16</t>
  </si>
  <si>
    <t>Fuel for Machine</t>
  </si>
  <si>
    <t>17</t>
  </si>
  <si>
    <t>Fuel for Vehicles</t>
  </si>
  <si>
    <t>18</t>
  </si>
  <si>
    <t>Insurance</t>
  </si>
  <si>
    <t>19</t>
  </si>
  <si>
    <t>Transportation</t>
  </si>
  <si>
    <t>20</t>
  </si>
  <si>
    <t>Telephone</t>
  </si>
  <si>
    <t>21</t>
  </si>
  <si>
    <t>Office Furniture</t>
  </si>
  <si>
    <t>22</t>
  </si>
  <si>
    <t>Office Supplies</t>
  </si>
  <si>
    <t>23</t>
  </si>
  <si>
    <t>Salaries &amp; Wages</t>
  </si>
  <si>
    <t>24</t>
  </si>
  <si>
    <t>Marketing/Promotion</t>
  </si>
  <si>
    <t>25</t>
  </si>
  <si>
    <t>Professional fees</t>
  </si>
  <si>
    <t>26</t>
  </si>
  <si>
    <t>Other Employee Expenses</t>
  </si>
  <si>
    <t>27</t>
  </si>
  <si>
    <t>Repairs and Maintenance</t>
  </si>
  <si>
    <t>28</t>
  </si>
  <si>
    <t>Loan Interest Amount</t>
  </si>
  <si>
    <t>29</t>
  </si>
  <si>
    <t>Bank Charges</t>
  </si>
  <si>
    <t>30</t>
  </si>
  <si>
    <t>Contingencies</t>
  </si>
  <si>
    <t>31</t>
  </si>
  <si>
    <t>Total Other Expenses</t>
  </si>
  <si>
    <t>Total Expenses</t>
  </si>
  <si>
    <t>Owner's Drawings</t>
  </si>
  <si>
    <t>Loan Principal Amount</t>
  </si>
  <si>
    <t>Tax Payments</t>
  </si>
  <si>
    <t>Capital Purchases</t>
  </si>
  <si>
    <t>Cash flow Surplus/Deficit (-)</t>
  </si>
  <si>
    <t>Opening Cash Balance</t>
  </si>
  <si>
    <t>Closing Cash Balance</t>
  </si>
  <si>
    <t>Year 2</t>
  </si>
  <si>
    <t>Year 1</t>
  </si>
  <si>
    <t>Cash Outflow</t>
  </si>
  <si>
    <t>Company Name</t>
  </si>
  <si>
    <t>Loan Calculator</t>
  </si>
  <si>
    <t>Loan Amount</t>
  </si>
  <si>
    <t>Monthly Payment</t>
  </si>
  <si>
    <t>Annual Interest Rate (Flat)</t>
  </si>
  <si>
    <t>Number of Payments</t>
  </si>
  <si>
    <t>Loan Period in Years</t>
  </si>
  <si>
    <t>Total Interest</t>
  </si>
  <si>
    <t>Start Date of Loan</t>
  </si>
  <si>
    <t>Total Cost of Loan</t>
  </si>
  <si>
    <t>No.</t>
  </si>
  <si>
    <t>Payment Date</t>
  </si>
  <si>
    <t>Beginning Balance</t>
  </si>
  <si>
    <t>Payment</t>
  </si>
  <si>
    <t>Principal</t>
  </si>
  <si>
    <t>Interest</t>
  </si>
  <si>
    <t>Ending Balance</t>
  </si>
  <si>
    <t>Cement</t>
  </si>
  <si>
    <t>Sand &amp; Stones</t>
  </si>
  <si>
    <t>Dye</t>
  </si>
  <si>
    <t>Chemicals</t>
  </si>
  <si>
    <t>Phone &amp; Internet</t>
  </si>
  <si>
    <t>Maintenance</t>
  </si>
  <si>
    <t>Salaries</t>
  </si>
  <si>
    <t>Other Staff Expenses</t>
  </si>
  <si>
    <t>Trucks Maitenance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</si>
</sst>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OMR]\ * #,##0.00_);_([$OMR]\ * \(#,##0.00\);_([$OMR]\ * &quot;-&quot;??_);_(@_)"/>
    <numFmt numFmtId="165" formatCode="0.0"/>
    <numFmt numFmtId="166" formatCode="_(* #,##0_);_(* \(#,##0\);_(* &quot;-&quot;??_);_(@_)"/>
    <numFmt numFmtId="167" formatCode="[$-409]d\-mmm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ahoma"/>
      <family val="2"/>
    </font>
    <font>
      <sz val="8"/>
      <name val="Tahoma"/>
      <family val="2"/>
    </font>
    <font>
      <b/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charset val="17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9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theme="1"/>
      </left>
      <right style="thin">
        <color theme="0" tint="-0.34998626667073579"/>
      </right>
      <top style="thin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/>
      </top>
      <bottom style="thin">
        <color theme="0" tint="-0.34998626667073579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1"/>
      </right>
      <top style="thin">
        <color theme="1"/>
      </top>
      <bottom style="thin">
        <color theme="0" tint="-0.34998626667073579"/>
      </bottom>
      <diagonal/>
    </border>
    <border>
      <left style="thin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1"/>
      </bottom>
      <diagonal/>
    </border>
    <border>
      <left style="thin">
        <color theme="0" tint="-0.34998626667073579"/>
      </left>
      <right style="thin">
        <color theme="1"/>
      </right>
      <top style="thin">
        <color theme="0" tint="-0.34998626667073579"/>
      </top>
      <bottom style="thin">
        <color theme="1"/>
      </bottom>
      <diagonal/>
    </border>
    <border>
      <left style="thin">
        <color theme="1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/>
      </right>
      <top/>
      <bottom style="thin">
        <color theme="0" tint="-0.34998626667073579"/>
      </bottom>
      <diagonal/>
    </border>
    <border>
      <left style="thin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1"/>
      </right>
      <top style="thin">
        <color theme="0" tint="-0.34998626667073579"/>
      </top>
      <bottom/>
      <diagonal/>
    </border>
    <border>
      <left style="thin">
        <color theme="1"/>
      </left>
      <right style="thin">
        <color theme="0" tint="-0.34998626667073579"/>
      </right>
      <top style="thin">
        <color theme="1"/>
      </top>
      <bottom style="thin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/>
      </top>
      <bottom style="thin">
        <color theme="1"/>
      </bottom>
      <diagonal/>
    </border>
    <border>
      <left style="thin">
        <color theme="0" tint="-0.34998626667073579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3" applyNumberFormat="0" applyFill="0">
      <alignment horizontal="centerContinuous" vertical="top"/>
    </xf>
    <xf numFmtId="0" fontId="6" fillId="4" borderId="3" applyNumberFormat="0">
      <alignment horizontal="left" vertical="top" indent="1"/>
    </xf>
    <xf numFmtId="0" fontId="6" fillId="7" borderId="0" applyBorder="0">
      <alignment horizontal="left" vertical="center" indent="1"/>
    </xf>
    <xf numFmtId="4" fontId="7" fillId="7" borderId="14" applyBorder="0">
      <alignment horizontal="left" vertical="center" indent="2"/>
    </xf>
    <xf numFmtId="37" fontId="6" fillId="0" borderId="27">
      <alignment vertical="center"/>
    </xf>
    <xf numFmtId="37" fontId="7" fillId="7" borderId="28" applyBorder="0" applyProtection="0">
      <alignment vertical="center"/>
    </xf>
    <xf numFmtId="0" fontId="10" fillId="0" borderId="0"/>
    <xf numFmtId="43" fontId="1" fillId="0" borderId="0" applyFont="0" applyFill="0" applyBorder="0" applyAlignment="0" applyProtection="0"/>
    <xf numFmtId="0" fontId="14" fillId="0" borderId="0"/>
  </cellStyleXfs>
  <cellXfs count="118">
    <xf numFmtId="0" fontId="0" fillId="0" borderId="0" xfId="0"/>
    <xf numFmtId="0" fontId="2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>
      <alignment horizontal="right"/>
    </xf>
    <xf numFmtId="0" fontId="2" fillId="2" borderId="0" xfId="0" applyNumberFormat="1" applyFont="1" applyFill="1" applyAlignment="1"/>
    <xf numFmtId="0" fontId="2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center"/>
    </xf>
    <xf numFmtId="38" fontId="5" fillId="3" borderId="1" xfId="0" applyNumberFormat="1" applyFont="1" applyFill="1" applyBorder="1" applyAlignment="1">
      <alignment horizontal="left" vertical="center"/>
    </xf>
    <xf numFmtId="38" fontId="5" fillId="3" borderId="2" xfId="0" applyNumberFormat="1" applyFont="1" applyFill="1" applyBorder="1" applyAlignment="1">
      <alignment horizontal="center"/>
    </xf>
    <xf numFmtId="38" fontId="5" fillId="3" borderId="2" xfId="3" applyNumberFormat="1" applyFont="1" applyFill="1" applyBorder="1">
      <alignment horizontal="centerContinuous" vertical="top"/>
    </xf>
    <xf numFmtId="38" fontId="5" fillId="3" borderId="2" xfId="0" applyNumberFormat="1" applyFont="1" applyFill="1" applyBorder="1" applyAlignment="1"/>
    <xf numFmtId="38" fontId="5" fillId="3" borderId="4" xfId="0" applyNumberFormat="1" applyFont="1" applyFill="1" applyBorder="1" applyAlignment="1"/>
    <xf numFmtId="38" fontId="5" fillId="5" borderId="5" xfId="4" applyNumberFormat="1" applyFont="1" applyFill="1" applyBorder="1" applyAlignment="1">
      <alignment horizontal="left" vertical="center"/>
    </xf>
    <xf numFmtId="38" fontId="5" fillId="3" borderId="6" xfId="3" applyNumberFormat="1" applyFont="1" applyFill="1" applyBorder="1">
      <alignment horizontal="centerContinuous" vertical="top"/>
    </xf>
    <xf numFmtId="38" fontId="5" fillId="6" borderId="8" xfId="4" applyNumberFormat="1" applyFont="1" applyFill="1" applyBorder="1" applyAlignment="1">
      <alignment horizontal="left" vertical="center"/>
    </xf>
    <xf numFmtId="38" fontId="5" fillId="2" borderId="9" xfId="3" applyNumberFormat="1" applyFont="1" applyFill="1" applyBorder="1">
      <alignment horizontal="centerContinuous" vertical="top"/>
    </xf>
    <xf numFmtId="38" fontId="4" fillId="2" borderId="9" xfId="0" applyNumberFormat="1" applyFont="1" applyFill="1" applyBorder="1" applyAlignment="1"/>
    <xf numFmtId="38" fontId="5" fillId="2" borderId="10" xfId="3" applyNumberFormat="1" applyFont="1" applyFill="1" applyBorder="1">
      <alignment horizontal="centerContinuous" vertical="top"/>
    </xf>
    <xf numFmtId="0" fontId="5" fillId="2" borderId="0" xfId="0" applyFont="1" applyFill="1" applyAlignment="1">
      <alignment horizontal="center"/>
    </xf>
    <xf numFmtId="49" fontId="4" fillId="2" borderId="0" xfId="0" applyNumberFormat="1" applyFont="1" applyFill="1" applyAlignment="1">
      <alignment horizontal="center" vertical="center"/>
    </xf>
    <xf numFmtId="38" fontId="4" fillId="2" borderId="15" xfId="6" applyNumberFormat="1" applyFont="1" applyFill="1" applyBorder="1" applyAlignment="1">
      <alignment horizontal="left" vertical="center" indent="2"/>
    </xf>
    <xf numFmtId="164" fontId="4" fillId="2" borderId="16" xfId="1" applyNumberFormat="1" applyFont="1" applyFill="1" applyBorder="1" applyAlignment="1">
      <alignment vertical="center"/>
    </xf>
    <xf numFmtId="164" fontId="5" fillId="2" borderId="16" xfId="1" applyNumberFormat="1" applyFont="1" applyFill="1" applyBorder="1" applyAlignment="1">
      <alignment vertical="center"/>
    </xf>
    <xf numFmtId="164" fontId="5" fillId="2" borderId="17" xfId="1" applyNumberFormat="1" applyFont="1" applyFill="1" applyBorder="1" applyAlignment="1">
      <alignment vertical="center"/>
    </xf>
    <xf numFmtId="38" fontId="4" fillId="2" borderId="18" xfId="6" applyNumberFormat="1" applyFont="1" applyFill="1" applyBorder="1" applyAlignment="1">
      <alignment horizontal="left" vertical="center" indent="2"/>
    </xf>
    <xf numFmtId="164" fontId="4" fillId="2" borderId="19" xfId="1" applyNumberFormat="1" applyFont="1" applyFill="1" applyBorder="1" applyAlignment="1">
      <alignment vertical="center"/>
    </xf>
    <xf numFmtId="164" fontId="4" fillId="2" borderId="19" xfId="1" applyNumberFormat="1" applyFont="1" applyFill="1" applyBorder="1"/>
    <xf numFmtId="164" fontId="5" fillId="2" borderId="19" xfId="1" applyNumberFormat="1" applyFont="1" applyFill="1" applyBorder="1" applyAlignment="1">
      <alignment vertical="center"/>
    </xf>
    <xf numFmtId="164" fontId="5" fillId="2" borderId="20" xfId="1" applyNumberFormat="1" applyFont="1" applyFill="1" applyBorder="1" applyAlignment="1">
      <alignment vertical="center"/>
    </xf>
    <xf numFmtId="38" fontId="4" fillId="2" borderId="21" xfId="6" applyNumberFormat="1" applyFont="1" applyFill="1" applyBorder="1" applyAlignment="1">
      <alignment horizontal="left" vertical="center" indent="2"/>
    </xf>
    <xf numFmtId="164" fontId="4" fillId="2" borderId="22" xfId="1" applyNumberFormat="1" applyFont="1" applyFill="1" applyBorder="1" applyAlignment="1">
      <alignment vertical="center"/>
    </xf>
    <xf numFmtId="164" fontId="5" fillId="2" borderId="23" xfId="1" applyNumberFormat="1" applyFont="1" applyFill="1" applyBorder="1" applyAlignment="1">
      <alignment vertical="center"/>
    </xf>
    <xf numFmtId="164" fontId="5" fillId="2" borderId="22" xfId="1" applyNumberFormat="1" applyFont="1" applyFill="1" applyBorder="1" applyAlignment="1">
      <alignment vertical="center"/>
    </xf>
    <xf numFmtId="38" fontId="5" fillId="9" borderId="24" xfId="4" applyNumberFormat="1" applyFont="1" applyFill="1" applyBorder="1" applyAlignment="1">
      <alignment horizontal="left" vertical="center"/>
    </xf>
    <xf numFmtId="164" fontId="5" fillId="10" borderId="25" xfId="1" applyNumberFormat="1" applyFont="1" applyFill="1" applyBorder="1" applyAlignment="1">
      <alignment vertical="center"/>
    </xf>
    <xf numFmtId="164" fontId="5" fillId="10" borderId="26" xfId="1" applyNumberFormat="1" applyFont="1" applyFill="1" applyBorder="1" applyAlignment="1">
      <alignment vertical="center"/>
    </xf>
    <xf numFmtId="38" fontId="5" fillId="2" borderId="9" xfId="7" applyNumberFormat="1" applyFont="1" applyFill="1" applyBorder="1">
      <alignment vertical="center"/>
    </xf>
    <xf numFmtId="38" fontId="5" fillId="2" borderId="10" xfId="7" applyNumberFormat="1" applyFont="1" applyFill="1" applyBorder="1">
      <alignment vertical="center"/>
    </xf>
    <xf numFmtId="164" fontId="4" fillId="2" borderId="16" xfId="8" applyNumberFormat="1" applyFont="1" applyFill="1" applyBorder="1">
      <alignment vertical="center"/>
    </xf>
    <xf numFmtId="164" fontId="5" fillId="2" borderId="16" xfId="7" applyNumberFormat="1" applyFont="1" applyFill="1" applyBorder="1">
      <alignment vertical="center"/>
    </xf>
    <xf numFmtId="9" fontId="5" fillId="2" borderId="17" xfId="2" applyFont="1" applyFill="1" applyBorder="1" applyAlignment="1">
      <alignment vertical="center"/>
    </xf>
    <xf numFmtId="164" fontId="4" fillId="2" borderId="19" xfId="8" applyNumberFormat="1" applyFont="1" applyFill="1" applyBorder="1">
      <alignment vertical="center"/>
    </xf>
    <xf numFmtId="164" fontId="5" fillId="2" borderId="19" xfId="7" applyNumberFormat="1" applyFont="1" applyFill="1" applyBorder="1">
      <alignment vertical="center"/>
    </xf>
    <xf numFmtId="164" fontId="5" fillId="2" borderId="22" xfId="7" applyNumberFormat="1" applyFont="1" applyFill="1" applyBorder="1">
      <alignment vertical="center"/>
    </xf>
    <xf numFmtId="9" fontId="5" fillId="2" borderId="10" xfId="2" applyFont="1" applyFill="1" applyBorder="1" applyAlignment="1">
      <alignment vertical="center"/>
    </xf>
    <xf numFmtId="38" fontId="5" fillId="12" borderId="29" xfId="6" applyNumberFormat="1" applyFont="1" applyFill="1" applyBorder="1" applyAlignment="1">
      <alignment horizontal="left" vertical="center"/>
    </xf>
    <xf numFmtId="164" fontId="5" fillId="12" borderId="30" xfId="8" applyNumberFormat="1" applyFont="1" applyFill="1" applyBorder="1">
      <alignment vertical="center"/>
    </xf>
    <xf numFmtId="164" fontId="5" fillId="12" borderId="30" xfId="7" applyNumberFormat="1" applyFont="1" applyFill="1" applyBorder="1">
      <alignment vertical="center"/>
    </xf>
    <xf numFmtId="9" fontId="5" fillId="12" borderId="31" xfId="2" applyFont="1" applyFill="1" applyBorder="1" applyAlignment="1">
      <alignment vertical="center"/>
    </xf>
    <xf numFmtId="38" fontId="5" fillId="2" borderId="8" xfId="6" applyNumberFormat="1" applyFont="1" applyFill="1" applyBorder="1" applyAlignment="1">
      <alignment horizontal="left" vertical="center" indent="2"/>
    </xf>
    <xf numFmtId="164" fontId="4" fillId="2" borderId="9" xfId="8" applyNumberFormat="1" applyFont="1" applyFill="1" applyBorder="1">
      <alignment vertical="center"/>
    </xf>
    <xf numFmtId="164" fontId="5" fillId="2" borderId="9" xfId="7" applyNumberFormat="1" applyFont="1" applyFill="1" applyBorder="1">
      <alignment vertical="center"/>
    </xf>
    <xf numFmtId="164" fontId="4" fillId="2" borderId="22" xfId="8" applyNumberFormat="1" applyFont="1" applyFill="1" applyBorder="1">
      <alignment vertical="center"/>
    </xf>
    <xf numFmtId="9" fontId="5" fillId="2" borderId="23" xfId="2" applyFont="1" applyFill="1" applyBorder="1" applyAlignment="1">
      <alignment vertical="center"/>
    </xf>
    <xf numFmtId="9" fontId="5" fillId="12" borderId="33" xfId="2" applyFont="1" applyFill="1" applyBorder="1" applyAlignment="1">
      <alignment vertical="center"/>
    </xf>
    <xf numFmtId="38" fontId="4" fillId="2" borderId="8" xfId="6" applyNumberFormat="1" applyFont="1" applyFill="1" applyBorder="1" applyAlignment="1">
      <alignment horizontal="left" vertical="center" indent="2"/>
    </xf>
    <xf numFmtId="164" fontId="5" fillId="10" borderId="25" xfId="7" applyNumberFormat="1" applyFont="1" applyFill="1" applyBorder="1">
      <alignment vertical="center"/>
    </xf>
    <xf numFmtId="9" fontId="5" fillId="10" borderId="26" xfId="2" applyNumberFormat="1" applyFont="1" applyFill="1" applyBorder="1" applyAlignment="1">
      <alignment vertical="center"/>
    </xf>
    <xf numFmtId="165" fontId="5" fillId="2" borderId="17" xfId="7" applyNumberFormat="1" applyFont="1" applyFill="1" applyBorder="1">
      <alignment vertical="center"/>
    </xf>
    <xf numFmtId="165" fontId="5" fillId="2" borderId="20" xfId="7" applyNumberFormat="1" applyFont="1" applyFill="1" applyBorder="1">
      <alignment vertical="center"/>
    </xf>
    <xf numFmtId="165" fontId="5" fillId="2" borderId="23" xfId="7" applyNumberFormat="1" applyFont="1" applyFill="1" applyBorder="1">
      <alignment vertical="center"/>
    </xf>
    <xf numFmtId="38" fontId="5" fillId="10" borderId="26" xfId="7" applyNumberFormat="1" applyFont="1" applyFill="1" applyBorder="1">
      <alignment vertical="center"/>
    </xf>
    <xf numFmtId="38" fontId="4" fillId="2" borderId="8" xfId="0" applyNumberFormat="1" applyFont="1" applyFill="1" applyBorder="1" applyAlignment="1">
      <alignment horizontal="left" vertical="center"/>
    </xf>
    <xf numFmtId="38" fontId="4" fillId="2" borderId="10" xfId="8" applyNumberFormat="1" applyFont="1" applyFill="1" applyBorder="1">
      <alignment vertical="center"/>
    </xf>
    <xf numFmtId="0" fontId="4" fillId="2" borderId="8" xfId="0" applyFont="1" applyFill="1" applyBorder="1" applyAlignment="1">
      <alignment horizontal="left" vertical="center"/>
    </xf>
    <xf numFmtId="164" fontId="4" fillId="2" borderId="9" xfId="0" applyNumberFormat="1" applyFont="1" applyFill="1" applyBorder="1"/>
    <xf numFmtId="0" fontId="4" fillId="2" borderId="10" xfId="0" applyFont="1" applyFill="1" applyBorder="1"/>
    <xf numFmtId="0" fontId="5" fillId="10" borderId="24" xfId="0" applyFont="1" applyFill="1" applyBorder="1" applyAlignment="1">
      <alignment horizontal="left" vertical="center"/>
    </xf>
    <xf numFmtId="164" fontId="5" fillId="10" borderId="25" xfId="0" applyNumberFormat="1" applyFont="1" applyFill="1" applyBorder="1"/>
    <xf numFmtId="0" fontId="5" fillId="10" borderId="26" xfId="0" applyFont="1" applyFill="1" applyBorder="1"/>
    <xf numFmtId="0" fontId="0" fillId="2" borderId="0" xfId="0" applyFill="1"/>
    <xf numFmtId="38" fontId="5" fillId="3" borderId="2" xfId="3" applyNumberFormat="1" applyFont="1" applyFill="1" applyBorder="1" applyAlignment="1">
      <alignment horizontal="left" vertical="top"/>
    </xf>
    <xf numFmtId="0" fontId="2" fillId="2" borderId="0" xfId="9" applyNumberFormat="1" applyFont="1" applyFill="1" applyAlignment="1">
      <alignment horizontal="left"/>
    </xf>
    <xf numFmtId="0" fontId="12" fillId="2" borderId="0" xfId="0" applyFont="1" applyFill="1" applyBorder="1" applyAlignment="1">
      <alignment horizontal="left"/>
    </xf>
    <xf numFmtId="164" fontId="13" fillId="2" borderId="34" xfId="1" applyNumberFormat="1" applyFont="1" applyFill="1" applyBorder="1" applyAlignment="1">
      <alignment horizontal="right"/>
    </xf>
    <xf numFmtId="0" fontId="2" fillId="2" borderId="0" xfId="9" applyNumberFormat="1" applyFont="1" applyFill="1" applyBorder="1" applyAlignment="1">
      <alignment horizontal="left"/>
    </xf>
    <xf numFmtId="10" fontId="13" fillId="2" borderId="34" xfId="2" applyNumberFormat="1" applyFont="1" applyFill="1" applyBorder="1" applyAlignment="1">
      <alignment horizontal="right"/>
    </xf>
    <xf numFmtId="166" fontId="13" fillId="2" borderId="34" xfId="10" applyNumberFormat="1" applyFont="1" applyFill="1" applyBorder="1" applyAlignment="1">
      <alignment horizontal="right"/>
    </xf>
    <xf numFmtId="164" fontId="2" fillId="2" borderId="0" xfId="9" applyNumberFormat="1" applyFont="1" applyFill="1" applyBorder="1" applyAlignment="1">
      <alignment horizontal="left"/>
    </xf>
    <xf numFmtId="10" fontId="2" fillId="2" borderId="0" xfId="9" applyNumberFormat="1" applyFont="1" applyFill="1" applyBorder="1" applyAlignment="1">
      <alignment horizontal="left"/>
    </xf>
    <xf numFmtId="44" fontId="2" fillId="2" borderId="0" xfId="1" applyFont="1" applyFill="1" applyBorder="1" applyAlignment="1">
      <alignment horizontal="left"/>
    </xf>
    <xf numFmtId="14" fontId="13" fillId="2" borderId="34" xfId="9" applyNumberFormat="1" applyFont="1" applyFill="1" applyBorder="1" applyAlignment="1">
      <alignment horizontal="right"/>
    </xf>
    <xf numFmtId="167" fontId="2" fillId="2" borderId="0" xfId="9" applyNumberFormat="1" applyFont="1" applyFill="1" applyBorder="1" applyAlignment="1">
      <alignment horizontal="left"/>
    </xf>
    <xf numFmtId="2" fontId="2" fillId="2" borderId="0" xfId="9" applyNumberFormat="1" applyFont="1" applyFill="1" applyBorder="1" applyAlignment="1">
      <alignment horizontal="left"/>
    </xf>
    <xf numFmtId="0" fontId="12" fillId="10" borderId="35" xfId="0" applyFont="1" applyFill="1" applyBorder="1" applyAlignment="1" applyProtection="1">
      <alignment horizontal="left" wrapText="1"/>
    </xf>
    <xf numFmtId="0" fontId="12" fillId="10" borderId="36" xfId="0" applyFont="1" applyFill="1" applyBorder="1" applyAlignment="1" applyProtection="1">
      <alignment horizontal="left" wrapText="1"/>
    </xf>
    <xf numFmtId="0" fontId="12" fillId="10" borderId="37" xfId="0" applyFont="1" applyFill="1" applyBorder="1" applyAlignment="1" applyProtection="1">
      <alignment horizontal="left" wrapText="1"/>
    </xf>
    <xf numFmtId="0" fontId="2" fillId="2" borderId="38" xfId="9" applyNumberFormat="1" applyFont="1" applyFill="1" applyBorder="1" applyAlignment="1">
      <alignment horizontal="left"/>
    </xf>
    <xf numFmtId="14" fontId="2" fillId="2" borderId="39" xfId="9" applyNumberFormat="1" applyFont="1" applyFill="1" applyBorder="1" applyAlignment="1">
      <alignment horizontal="left"/>
    </xf>
    <xf numFmtId="164" fontId="2" fillId="2" borderId="39" xfId="9" applyNumberFormat="1" applyFont="1" applyFill="1" applyBorder="1" applyAlignment="1">
      <alignment horizontal="left"/>
    </xf>
    <xf numFmtId="164" fontId="2" fillId="2" borderId="40" xfId="9" applyNumberFormat="1" applyFont="1" applyFill="1" applyBorder="1" applyAlignment="1">
      <alignment horizontal="left"/>
    </xf>
    <xf numFmtId="167" fontId="2" fillId="2" borderId="39" xfId="9" applyNumberFormat="1" applyFont="1" applyFill="1" applyBorder="1" applyAlignment="1">
      <alignment horizontal="left"/>
    </xf>
    <xf numFmtId="0" fontId="12" fillId="3" borderId="41" xfId="9" applyNumberFormat="1" applyFont="1" applyFill="1" applyBorder="1" applyAlignment="1">
      <alignment horizontal="left"/>
    </xf>
    <xf numFmtId="167" fontId="12" fillId="3" borderId="42" xfId="9" applyNumberFormat="1" applyFont="1" applyFill="1" applyBorder="1" applyAlignment="1">
      <alignment horizontal="left"/>
    </xf>
    <xf numFmtId="164" fontId="12" fillId="3" borderId="42" xfId="9" applyNumberFormat="1" applyFont="1" applyFill="1" applyBorder="1" applyAlignment="1">
      <alignment horizontal="left"/>
    </xf>
    <xf numFmtId="164" fontId="12" fillId="3" borderId="43" xfId="9" applyNumberFormat="1" applyFont="1" applyFill="1" applyBorder="1" applyAlignment="1">
      <alignment horizontal="left"/>
    </xf>
    <xf numFmtId="167" fontId="2" fillId="2" borderId="0" xfId="9" applyNumberFormat="1" applyFont="1" applyFill="1" applyAlignment="1">
      <alignment horizontal="left"/>
    </xf>
    <xf numFmtId="164" fontId="5" fillId="2" borderId="17" xfId="2" applyNumberFormat="1" applyFont="1" applyFill="1" applyBorder="1" applyAlignment="1">
      <alignment vertical="center"/>
    </xf>
    <xf numFmtId="164" fontId="5" fillId="12" borderId="31" xfId="2" applyNumberFormat="1" applyFont="1" applyFill="1" applyBorder="1" applyAlignment="1">
      <alignment vertical="center"/>
    </xf>
    <xf numFmtId="164" fontId="5" fillId="12" borderId="33" xfId="2" applyNumberFormat="1" applyFont="1" applyFill="1" applyBorder="1" applyAlignment="1">
      <alignment vertical="center"/>
    </xf>
    <xf numFmtId="164" fontId="5" fillId="10" borderId="26" xfId="2" applyNumberFormat="1" applyFont="1" applyFill="1" applyBorder="1" applyAlignment="1">
      <alignment vertical="center"/>
    </xf>
    <xf numFmtId="0" fontId="13" fillId="2" borderId="34" xfId="1" applyNumberFormat="1" applyFont="1" applyFill="1" applyBorder="1" applyAlignment="1">
      <alignment horizontal="right"/>
    </xf>
    <xf numFmtId="0" fontId="11" fillId="2" borderId="0" xfId="0" applyNumberFormat="1" applyFont="1" applyFill="1" applyAlignment="1">
      <alignment horizontal="left" vertical="center"/>
    </xf>
    <xf numFmtId="38" fontId="5" fillId="3" borderId="6" xfId="3" applyNumberFormat="1" applyFont="1" applyFill="1" applyBorder="1" applyAlignment="1">
      <alignment horizontal="center" vertical="top"/>
    </xf>
    <xf numFmtId="38" fontId="5" fillId="3" borderId="7" xfId="3" applyNumberFormat="1" applyFont="1" applyFill="1" applyBorder="1" applyAlignment="1">
      <alignment horizontal="center" vertical="top"/>
    </xf>
    <xf numFmtId="38" fontId="5" fillId="8" borderId="11" xfId="5" applyNumberFormat="1" applyFont="1" applyFill="1" applyBorder="1" applyAlignment="1">
      <alignment horizontal="left" vertical="center"/>
    </xf>
    <xf numFmtId="38" fontId="5" fillId="8" borderId="12" xfId="5" applyNumberFormat="1" applyFont="1" applyFill="1" applyBorder="1" applyAlignment="1">
      <alignment horizontal="left" vertical="center"/>
    </xf>
    <xf numFmtId="38" fontId="5" fillId="8" borderId="13" xfId="5" applyNumberFormat="1" applyFont="1" applyFill="1" applyBorder="1" applyAlignment="1">
      <alignment horizontal="left" vertical="center"/>
    </xf>
    <xf numFmtId="38" fontId="5" fillId="11" borderId="11" xfId="4" applyNumberFormat="1" applyFont="1" applyFill="1" applyBorder="1" applyAlignment="1">
      <alignment horizontal="left" vertical="center"/>
    </xf>
    <xf numFmtId="38" fontId="5" fillId="11" borderId="12" xfId="4" applyNumberFormat="1" applyFont="1" applyFill="1" applyBorder="1" applyAlignment="1">
      <alignment horizontal="left" vertical="center"/>
    </xf>
    <xf numFmtId="38" fontId="5" fillId="11" borderId="13" xfId="4" applyNumberFormat="1" applyFont="1" applyFill="1" applyBorder="1" applyAlignment="1">
      <alignment horizontal="left" vertical="center"/>
    </xf>
    <xf numFmtId="38" fontId="8" fillId="12" borderId="11" xfId="5" applyNumberFormat="1" applyFont="1" applyFill="1" applyBorder="1" applyAlignment="1">
      <alignment horizontal="left" vertical="center"/>
    </xf>
    <xf numFmtId="38" fontId="8" fillId="12" borderId="12" xfId="5" applyNumberFormat="1" applyFont="1" applyFill="1" applyBorder="1" applyAlignment="1">
      <alignment horizontal="left" vertical="center"/>
    </xf>
    <xf numFmtId="38" fontId="8" fillId="12" borderId="13" xfId="5" applyNumberFormat="1" applyFont="1" applyFill="1" applyBorder="1" applyAlignment="1">
      <alignment horizontal="left" vertical="center"/>
    </xf>
    <xf numFmtId="38" fontId="5" fillId="12" borderId="28" xfId="6" applyNumberFormat="1" applyFont="1" applyFill="1" applyBorder="1" applyAlignment="1">
      <alignment horizontal="left" vertical="center"/>
    </xf>
    <xf numFmtId="38" fontId="5" fillId="12" borderId="14" xfId="6" applyNumberFormat="1" applyFont="1" applyFill="1" applyBorder="1" applyAlignment="1">
      <alignment horizontal="left" vertical="center"/>
    </xf>
    <xf numFmtId="38" fontId="5" fillId="12" borderId="32" xfId="6" applyNumberFormat="1" applyFont="1" applyFill="1" applyBorder="1" applyAlignment="1">
      <alignment horizontal="left" vertical="center"/>
    </xf>
    <xf numFmtId="0" fontId="3" fillId="2" borderId="0" xfId="0" applyNumberFormat="1" applyFont="1" applyFill="1" applyAlignment="1">
      <alignment horizontal="left" vertical="center"/>
    </xf>
    <xf numFmtId="0" fontId="9" fillId="2" borderId="0" xfId="0" applyNumberFormat="1" applyFont="1" applyFill="1" applyAlignment="1">
      <alignment horizontal="left" vertical="center"/>
    </xf>
  </cellXfs>
  <cellStyles count="12">
    <cellStyle name="amount" xfId="8"/>
    <cellStyle name="Comma" xfId="10" builtinId="3"/>
    <cellStyle name="Currency" xfId="1" builtinId="4"/>
    <cellStyle name="Header Total_Cash Flow Forecast, 12 Months" xfId="7"/>
    <cellStyle name="Header1" xfId="4"/>
    <cellStyle name="Header2" xfId="5"/>
    <cellStyle name="Header3" xfId="3"/>
    <cellStyle name="Normal" xfId="0" builtinId="0"/>
    <cellStyle name="Normal 2" xfId="9"/>
    <cellStyle name="Normal 2_Cash Flow Forecast, 12 Months" xfId="6"/>
    <cellStyle name="Normal 3" xfId="1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1"/>
  <sheetViews>
    <sheetView tabSelected="1" showOutlineSymbols="0" zoomScale="70" zoomScaleNormal="70" workbookViewId="0">
      <selection activeCell="E10" sqref="E10"/>
    </sheetView>
  </sheetViews>
  <sheetFormatPr defaultColWidth="2" defaultRowHeight="12.75" x14ac:dyDescent="0.2"/>
  <cols>
    <col min="1" max="1" width="2" style="71"/>
    <col min="2" max="2" width="27.42578125" style="71" customWidth="1"/>
    <col min="3" max="3" width="17.42578125" style="95" customWidth="1"/>
    <col min="4" max="4" width="20.7109375" style="71" bestFit="1" customWidth="1"/>
    <col min="5" max="5" width="22.28515625" style="71" bestFit="1" customWidth="1"/>
    <col min="6" max="8" width="18.28515625" style="71" customWidth="1"/>
    <col min="9" max="9" width="11" style="71" bestFit="1" customWidth="1"/>
    <col min="10" max="17" width="2.140625" style="71" customWidth="1"/>
    <col min="18" max="16384" width="2" style="71"/>
  </cols>
  <sheetData>
    <row r="2" spans="2:9" ht="18.75" x14ac:dyDescent="0.2">
      <c r="B2" s="101" t="s">
        <v>76</v>
      </c>
      <c r="C2" s="101"/>
      <c r="D2" s="101"/>
      <c r="E2" s="101"/>
      <c r="F2" s="101"/>
      <c r="G2" s="101"/>
      <c r="H2" s="101"/>
      <c r="I2" s="101"/>
    </row>
    <row r="4" spans="2:9" ht="15.75" x14ac:dyDescent="0.25">
      <c r="B4" s="72" t="s">
        <v>77</v>
      </c>
      <c r="C4" s="73">
        <v>18000</v>
      </c>
      <c r="D4" s="72"/>
      <c r="E4" s="72" t="s">
        <v>78</v>
      </c>
      <c r="F4" s="100">
        <f>((C4*C5*C6)+C4)/F5</f>
        <v>397.5</v>
      </c>
      <c r="G4" s="74"/>
      <c r="H4" s="74"/>
    </row>
    <row r="5" spans="2:9" ht="15.75" x14ac:dyDescent="0.25">
      <c r="B5" s="72" t="s">
        <v>79</v>
      </c>
      <c r="C5" s="75">
        <v>6.5000000000000002E-2</v>
      </c>
      <c r="D5" s="72"/>
      <c r="E5" s="72" t="s">
        <v>80</v>
      </c>
      <c r="F5" s="76">
        <f>C6*12</f>
        <v>60</v>
      </c>
      <c r="G5" s="74"/>
      <c r="H5" s="77"/>
    </row>
    <row r="6" spans="2:9" ht="15.75" x14ac:dyDescent="0.25">
      <c r="B6" s="72" t="s">
        <v>81</v>
      </c>
      <c r="C6" s="76">
        <v>5</v>
      </c>
      <c r="D6" s="72"/>
      <c r="E6" s="72" t="s">
        <v>82</v>
      </c>
      <c r="F6" s="73">
        <f>C4*C5*C6</f>
        <v>5850</v>
      </c>
      <c r="G6" s="78"/>
      <c r="H6" s="79"/>
    </row>
    <row r="7" spans="2:9" ht="15.75" x14ac:dyDescent="0.25">
      <c r="B7" s="72" t="s">
        <v>83</v>
      </c>
      <c r="C7" s="80"/>
      <c r="D7" s="72"/>
      <c r="E7" s="72" t="s">
        <v>84</v>
      </c>
      <c r="F7" s="73">
        <f>C4+F6</f>
        <v>23850</v>
      </c>
      <c r="G7" s="78"/>
      <c r="H7" s="78"/>
    </row>
    <row r="8" spans="2:9" x14ac:dyDescent="0.2">
      <c r="B8" s="74"/>
      <c r="C8" s="81"/>
      <c r="D8" s="82"/>
      <c r="E8" s="82"/>
      <c r="F8" s="82"/>
      <c r="G8" s="78"/>
      <c r="H8" s="78"/>
    </row>
    <row r="9" spans="2:9" ht="15.75" x14ac:dyDescent="0.25">
      <c r="B9" s="83" t="s">
        <v>85</v>
      </c>
      <c r="C9" s="84" t="s">
        <v>86</v>
      </c>
      <c r="D9" s="84" t="s">
        <v>87</v>
      </c>
      <c r="E9" s="84" t="s">
        <v>88</v>
      </c>
      <c r="F9" s="84" t="s">
        <v>89</v>
      </c>
      <c r="G9" s="84" t="s">
        <v>90</v>
      </c>
      <c r="H9" s="85" t="s">
        <v>91</v>
      </c>
    </row>
    <row r="10" spans="2:9" x14ac:dyDescent="0.2">
      <c r="B10" s="86">
        <v>1</v>
      </c>
      <c r="C10" s="87">
        <f>EDATE(C7,0)</f>
        <v>0</v>
      </c>
      <c r="D10" s="88">
        <f>F7</f>
        <v>23850</v>
      </c>
      <c r="E10" s="88">
        <f t="shared" ref="E10:E69" si="0">G10+F10</f>
        <v>397.5</v>
      </c>
      <c r="F10" s="88">
        <f>$C$4/$F$5</f>
        <v>300</v>
      </c>
      <c r="G10" s="88">
        <f>$F$6/$F$5</f>
        <v>97.5</v>
      </c>
      <c r="H10" s="89">
        <f>D10-E10</f>
        <v>23452.5</v>
      </c>
    </row>
    <row r="11" spans="2:9" x14ac:dyDescent="0.2">
      <c r="B11" s="86">
        <v>2</v>
      </c>
      <c r="C11" s="87">
        <f>EDATE(C10,1)</f>
        <v>31</v>
      </c>
      <c r="D11" s="88">
        <f>H10</f>
        <v>23452.5</v>
      </c>
      <c r="E11" s="88">
        <f t="shared" si="0"/>
        <v>397.5</v>
      </c>
      <c r="F11" s="88">
        <f t="shared" ref="F11:F69" si="1">$C$4/$F$5</f>
        <v>300</v>
      </c>
      <c r="G11" s="88">
        <f t="shared" ref="G11:G69" si="2">$F$6/$F$5</f>
        <v>97.5</v>
      </c>
      <c r="H11" s="89">
        <f t="shared" ref="H11:H69" si="3">D11-E11</f>
        <v>23055</v>
      </c>
    </row>
    <row r="12" spans="2:9" x14ac:dyDescent="0.2">
      <c r="B12" s="86">
        <v>3</v>
      </c>
      <c r="C12" s="87">
        <f t="shared" ref="C12:C69" si="4">EDATE(C11,1)</f>
        <v>59</v>
      </c>
      <c r="D12" s="88">
        <f t="shared" ref="D12:D69" si="5">H11</f>
        <v>23055</v>
      </c>
      <c r="E12" s="88">
        <f t="shared" si="0"/>
        <v>397.5</v>
      </c>
      <c r="F12" s="88">
        <f t="shared" si="1"/>
        <v>300</v>
      </c>
      <c r="G12" s="88">
        <f t="shared" si="2"/>
        <v>97.5</v>
      </c>
      <c r="H12" s="89">
        <f t="shared" si="3"/>
        <v>22657.5</v>
      </c>
    </row>
    <row r="13" spans="2:9" x14ac:dyDescent="0.2">
      <c r="B13" s="86">
        <v>4</v>
      </c>
      <c r="C13" s="87">
        <f t="shared" si="4"/>
        <v>88</v>
      </c>
      <c r="D13" s="88">
        <f t="shared" si="5"/>
        <v>22657.5</v>
      </c>
      <c r="E13" s="88">
        <f t="shared" si="0"/>
        <v>397.5</v>
      </c>
      <c r="F13" s="88">
        <f t="shared" si="1"/>
        <v>300</v>
      </c>
      <c r="G13" s="88">
        <f t="shared" si="2"/>
        <v>97.5</v>
      </c>
      <c r="H13" s="89">
        <f t="shared" si="3"/>
        <v>22260</v>
      </c>
    </row>
    <row r="14" spans="2:9" x14ac:dyDescent="0.2">
      <c r="B14" s="86">
        <v>5</v>
      </c>
      <c r="C14" s="87">
        <f t="shared" si="4"/>
        <v>119</v>
      </c>
      <c r="D14" s="88">
        <f t="shared" si="5"/>
        <v>22260</v>
      </c>
      <c r="E14" s="88">
        <f t="shared" si="0"/>
        <v>397.5</v>
      </c>
      <c r="F14" s="88">
        <f t="shared" si="1"/>
        <v>300</v>
      </c>
      <c r="G14" s="88">
        <f t="shared" si="2"/>
        <v>97.5</v>
      </c>
      <c r="H14" s="89">
        <f t="shared" si="3"/>
        <v>21862.5</v>
      </c>
    </row>
    <row r="15" spans="2:9" x14ac:dyDescent="0.2">
      <c r="B15" s="86">
        <v>6</v>
      </c>
      <c r="C15" s="87">
        <f t="shared" si="4"/>
        <v>149</v>
      </c>
      <c r="D15" s="88">
        <f t="shared" si="5"/>
        <v>21862.5</v>
      </c>
      <c r="E15" s="88">
        <f t="shared" si="0"/>
        <v>397.5</v>
      </c>
      <c r="F15" s="88">
        <f t="shared" si="1"/>
        <v>300</v>
      </c>
      <c r="G15" s="88">
        <f t="shared" si="2"/>
        <v>97.5</v>
      </c>
      <c r="H15" s="89">
        <f t="shared" si="3"/>
        <v>21465</v>
      </c>
    </row>
    <row r="16" spans="2:9" x14ac:dyDescent="0.2">
      <c r="B16" s="86">
        <v>7</v>
      </c>
      <c r="C16" s="87">
        <f t="shared" si="4"/>
        <v>180</v>
      </c>
      <c r="D16" s="88">
        <f t="shared" si="5"/>
        <v>21465</v>
      </c>
      <c r="E16" s="88">
        <f t="shared" si="0"/>
        <v>397.5</v>
      </c>
      <c r="F16" s="88">
        <f t="shared" si="1"/>
        <v>300</v>
      </c>
      <c r="G16" s="88">
        <f t="shared" si="2"/>
        <v>97.5</v>
      </c>
      <c r="H16" s="89">
        <f t="shared" si="3"/>
        <v>21067.5</v>
      </c>
    </row>
    <row r="17" spans="2:8" x14ac:dyDescent="0.2">
      <c r="B17" s="86">
        <v>8</v>
      </c>
      <c r="C17" s="87">
        <f t="shared" si="4"/>
        <v>210</v>
      </c>
      <c r="D17" s="88">
        <f t="shared" si="5"/>
        <v>21067.5</v>
      </c>
      <c r="E17" s="88">
        <f t="shared" si="0"/>
        <v>397.5</v>
      </c>
      <c r="F17" s="88">
        <f t="shared" si="1"/>
        <v>300</v>
      </c>
      <c r="G17" s="88">
        <f t="shared" si="2"/>
        <v>97.5</v>
      </c>
      <c r="H17" s="89">
        <f t="shared" si="3"/>
        <v>20670</v>
      </c>
    </row>
    <row r="18" spans="2:8" x14ac:dyDescent="0.2">
      <c r="B18" s="86">
        <v>9</v>
      </c>
      <c r="C18" s="87">
        <f t="shared" si="4"/>
        <v>241</v>
      </c>
      <c r="D18" s="88">
        <f t="shared" si="5"/>
        <v>20670</v>
      </c>
      <c r="E18" s="88">
        <f t="shared" si="0"/>
        <v>397.5</v>
      </c>
      <c r="F18" s="88">
        <f t="shared" si="1"/>
        <v>300</v>
      </c>
      <c r="G18" s="88">
        <f t="shared" si="2"/>
        <v>97.5</v>
      </c>
      <c r="H18" s="89">
        <f t="shared" si="3"/>
        <v>20272.5</v>
      </c>
    </row>
    <row r="19" spans="2:8" x14ac:dyDescent="0.2">
      <c r="B19" s="86">
        <v>10</v>
      </c>
      <c r="C19" s="87">
        <f t="shared" si="4"/>
        <v>272</v>
      </c>
      <c r="D19" s="88">
        <f t="shared" si="5"/>
        <v>20272.5</v>
      </c>
      <c r="E19" s="88">
        <f t="shared" si="0"/>
        <v>397.5</v>
      </c>
      <c r="F19" s="88">
        <f t="shared" si="1"/>
        <v>300</v>
      </c>
      <c r="G19" s="88">
        <f t="shared" si="2"/>
        <v>97.5</v>
      </c>
      <c r="H19" s="89">
        <f t="shared" si="3"/>
        <v>19875</v>
      </c>
    </row>
    <row r="20" spans="2:8" x14ac:dyDescent="0.2">
      <c r="B20" s="86">
        <v>11</v>
      </c>
      <c r="C20" s="87">
        <f t="shared" si="4"/>
        <v>302</v>
      </c>
      <c r="D20" s="88">
        <f t="shared" si="5"/>
        <v>19875</v>
      </c>
      <c r="E20" s="88">
        <f t="shared" si="0"/>
        <v>397.5</v>
      </c>
      <c r="F20" s="88">
        <f t="shared" si="1"/>
        <v>300</v>
      </c>
      <c r="G20" s="88">
        <f t="shared" si="2"/>
        <v>97.5</v>
      </c>
      <c r="H20" s="89">
        <f t="shared" si="3"/>
        <v>19477.5</v>
      </c>
    </row>
    <row r="21" spans="2:8" x14ac:dyDescent="0.2">
      <c r="B21" s="86">
        <v>12</v>
      </c>
      <c r="C21" s="87">
        <f t="shared" si="4"/>
        <v>333</v>
      </c>
      <c r="D21" s="88">
        <f t="shared" si="5"/>
        <v>19477.5</v>
      </c>
      <c r="E21" s="88">
        <f t="shared" si="0"/>
        <v>397.5</v>
      </c>
      <c r="F21" s="88">
        <f t="shared" si="1"/>
        <v>300</v>
      </c>
      <c r="G21" s="88">
        <f t="shared" si="2"/>
        <v>97.5</v>
      </c>
      <c r="H21" s="89">
        <f t="shared" si="3"/>
        <v>19080</v>
      </c>
    </row>
    <row r="22" spans="2:8" x14ac:dyDescent="0.2">
      <c r="B22" s="86">
        <v>13</v>
      </c>
      <c r="C22" s="87">
        <f t="shared" si="4"/>
        <v>363</v>
      </c>
      <c r="D22" s="88">
        <f t="shared" si="5"/>
        <v>19080</v>
      </c>
      <c r="E22" s="88">
        <f t="shared" si="0"/>
        <v>397.5</v>
      </c>
      <c r="F22" s="88">
        <f t="shared" si="1"/>
        <v>300</v>
      </c>
      <c r="G22" s="88">
        <f t="shared" si="2"/>
        <v>97.5</v>
      </c>
      <c r="H22" s="89">
        <f t="shared" si="3"/>
        <v>18682.5</v>
      </c>
    </row>
    <row r="23" spans="2:8" x14ac:dyDescent="0.2">
      <c r="B23" s="86">
        <v>14</v>
      </c>
      <c r="C23" s="87">
        <f t="shared" si="4"/>
        <v>394</v>
      </c>
      <c r="D23" s="88">
        <f t="shared" si="5"/>
        <v>18682.5</v>
      </c>
      <c r="E23" s="88">
        <f t="shared" si="0"/>
        <v>397.5</v>
      </c>
      <c r="F23" s="88">
        <f t="shared" si="1"/>
        <v>300</v>
      </c>
      <c r="G23" s="88">
        <f t="shared" si="2"/>
        <v>97.5</v>
      </c>
      <c r="H23" s="89">
        <f t="shared" si="3"/>
        <v>18285</v>
      </c>
    </row>
    <row r="24" spans="2:8" x14ac:dyDescent="0.2">
      <c r="B24" s="86">
        <v>15</v>
      </c>
      <c r="C24" s="87">
        <f t="shared" si="4"/>
        <v>425</v>
      </c>
      <c r="D24" s="88">
        <f t="shared" si="5"/>
        <v>18285</v>
      </c>
      <c r="E24" s="88">
        <f t="shared" si="0"/>
        <v>397.5</v>
      </c>
      <c r="F24" s="88">
        <f t="shared" si="1"/>
        <v>300</v>
      </c>
      <c r="G24" s="88">
        <f t="shared" si="2"/>
        <v>97.5</v>
      </c>
      <c r="H24" s="89">
        <f t="shared" si="3"/>
        <v>17887.5</v>
      </c>
    </row>
    <row r="25" spans="2:8" x14ac:dyDescent="0.2">
      <c r="B25" s="86">
        <v>16</v>
      </c>
      <c r="C25" s="87">
        <f t="shared" si="4"/>
        <v>453</v>
      </c>
      <c r="D25" s="88">
        <f t="shared" si="5"/>
        <v>17887.5</v>
      </c>
      <c r="E25" s="88">
        <f t="shared" si="0"/>
        <v>397.5</v>
      </c>
      <c r="F25" s="88">
        <f t="shared" si="1"/>
        <v>300</v>
      </c>
      <c r="G25" s="88">
        <f t="shared" si="2"/>
        <v>97.5</v>
      </c>
      <c r="H25" s="89">
        <f t="shared" si="3"/>
        <v>17490</v>
      </c>
    </row>
    <row r="26" spans="2:8" x14ac:dyDescent="0.2">
      <c r="B26" s="86">
        <v>17</v>
      </c>
      <c r="C26" s="87">
        <f t="shared" si="4"/>
        <v>484</v>
      </c>
      <c r="D26" s="88">
        <f t="shared" si="5"/>
        <v>17490</v>
      </c>
      <c r="E26" s="88">
        <f t="shared" si="0"/>
        <v>397.5</v>
      </c>
      <c r="F26" s="88">
        <f t="shared" si="1"/>
        <v>300</v>
      </c>
      <c r="G26" s="88">
        <f t="shared" si="2"/>
        <v>97.5</v>
      </c>
      <c r="H26" s="89">
        <f t="shared" si="3"/>
        <v>17092.5</v>
      </c>
    </row>
    <row r="27" spans="2:8" x14ac:dyDescent="0.2">
      <c r="B27" s="86">
        <v>18</v>
      </c>
      <c r="C27" s="87">
        <f t="shared" si="4"/>
        <v>514</v>
      </c>
      <c r="D27" s="88">
        <f t="shared" si="5"/>
        <v>17092.5</v>
      </c>
      <c r="E27" s="88">
        <f t="shared" si="0"/>
        <v>397.5</v>
      </c>
      <c r="F27" s="88">
        <f t="shared" si="1"/>
        <v>300</v>
      </c>
      <c r="G27" s="88">
        <f t="shared" si="2"/>
        <v>97.5</v>
      </c>
      <c r="H27" s="89">
        <f t="shared" si="3"/>
        <v>16695</v>
      </c>
    </row>
    <row r="28" spans="2:8" x14ac:dyDescent="0.2">
      <c r="B28" s="86">
        <v>19</v>
      </c>
      <c r="C28" s="87">
        <f t="shared" si="4"/>
        <v>545</v>
      </c>
      <c r="D28" s="88">
        <f t="shared" si="5"/>
        <v>16695</v>
      </c>
      <c r="E28" s="88">
        <f t="shared" si="0"/>
        <v>397.5</v>
      </c>
      <c r="F28" s="88">
        <f t="shared" si="1"/>
        <v>300</v>
      </c>
      <c r="G28" s="88">
        <f t="shared" si="2"/>
        <v>97.5</v>
      </c>
      <c r="H28" s="89">
        <f t="shared" si="3"/>
        <v>16297.5</v>
      </c>
    </row>
    <row r="29" spans="2:8" x14ac:dyDescent="0.2">
      <c r="B29" s="86">
        <v>20</v>
      </c>
      <c r="C29" s="87">
        <f t="shared" si="4"/>
        <v>575</v>
      </c>
      <c r="D29" s="88">
        <f t="shared" si="5"/>
        <v>16297.5</v>
      </c>
      <c r="E29" s="88">
        <f t="shared" si="0"/>
        <v>397.5</v>
      </c>
      <c r="F29" s="88">
        <f t="shared" si="1"/>
        <v>300</v>
      </c>
      <c r="G29" s="88">
        <f t="shared" si="2"/>
        <v>97.5</v>
      </c>
      <c r="H29" s="89">
        <f t="shared" si="3"/>
        <v>15900</v>
      </c>
    </row>
    <row r="30" spans="2:8" x14ac:dyDescent="0.2">
      <c r="B30" s="86">
        <v>21</v>
      </c>
      <c r="C30" s="87">
        <f t="shared" si="4"/>
        <v>606</v>
      </c>
      <c r="D30" s="88">
        <f t="shared" si="5"/>
        <v>15900</v>
      </c>
      <c r="E30" s="88">
        <f t="shared" si="0"/>
        <v>397.5</v>
      </c>
      <c r="F30" s="88">
        <f t="shared" si="1"/>
        <v>300</v>
      </c>
      <c r="G30" s="88">
        <f t="shared" si="2"/>
        <v>97.5</v>
      </c>
      <c r="H30" s="89">
        <f t="shared" si="3"/>
        <v>15502.5</v>
      </c>
    </row>
    <row r="31" spans="2:8" x14ac:dyDescent="0.2">
      <c r="B31" s="86">
        <v>22</v>
      </c>
      <c r="C31" s="87">
        <f t="shared" si="4"/>
        <v>637</v>
      </c>
      <c r="D31" s="88">
        <f t="shared" si="5"/>
        <v>15502.5</v>
      </c>
      <c r="E31" s="88">
        <f t="shared" si="0"/>
        <v>397.5</v>
      </c>
      <c r="F31" s="88">
        <f t="shared" si="1"/>
        <v>300</v>
      </c>
      <c r="G31" s="88">
        <f t="shared" si="2"/>
        <v>97.5</v>
      </c>
      <c r="H31" s="89">
        <f t="shared" si="3"/>
        <v>15105</v>
      </c>
    </row>
    <row r="32" spans="2:8" x14ac:dyDescent="0.2">
      <c r="B32" s="86">
        <v>23</v>
      </c>
      <c r="C32" s="87">
        <f t="shared" si="4"/>
        <v>667</v>
      </c>
      <c r="D32" s="88">
        <f t="shared" si="5"/>
        <v>15105</v>
      </c>
      <c r="E32" s="88">
        <f t="shared" si="0"/>
        <v>397.5</v>
      </c>
      <c r="F32" s="88">
        <f t="shared" si="1"/>
        <v>300</v>
      </c>
      <c r="G32" s="88">
        <f t="shared" si="2"/>
        <v>97.5</v>
      </c>
      <c r="H32" s="89">
        <f t="shared" si="3"/>
        <v>14707.5</v>
      </c>
    </row>
    <row r="33" spans="2:8" x14ac:dyDescent="0.2">
      <c r="B33" s="86">
        <v>24</v>
      </c>
      <c r="C33" s="87">
        <f t="shared" si="4"/>
        <v>698</v>
      </c>
      <c r="D33" s="88">
        <f t="shared" si="5"/>
        <v>14707.5</v>
      </c>
      <c r="E33" s="88">
        <f t="shared" si="0"/>
        <v>397.5</v>
      </c>
      <c r="F33" s="88">
        <f t="shared" si="1"/>
        <v>300</v>
      </c>
      <c r="G33" s="88">
        <f t="shared" si="2"/>
        <v>97.5</v>
      </c>
      <c r="H33" s="89">
        <f t="shared" si="3"/>
        <v>14310</v>
      </c>
    </row>
    <row r="34" spans="2:8" x14ac:dyDescent="0.2">
      <c r="B34" s="86">
        <v>25</v>
      </c>
      <c r="C34" s="87">
        <f t="shared" si="4"/>
        <v>728</v>
      </c>
      <c r="D34" s="88">
        <f t="shared" si="5"/>
        <v>14310</v>
      </c>
      <c r="E34" s="88">
        <f t="shared" si="0"/>
        <v>397.5</v>
      </c>
      <c r="F34" s="88">
        <f t="shared" si="1"/>
        <v>300</v>
      </c>
      <c r="G34" s="88">
        <f t="shared" si="2"/>
        <v>97.5</v>
      </c>
      <c r="H34" s="89">
        <f t="shared" si="3"/>
        <v>13912.5</v>
      </c>
    </row>
    <row r="35" spans="2:8" x14ac:dyDescent="0.2">
      <c r="B35" s="86">
        <v>26</v>
      </c>
      <c r="C35" s="87">
        <f t="shared" si="4"/>
        <v>759</v>
      </c>
      <c r="D35" s="88">
        <f t="shared" si="5"/>
        <v>13912.5</v>
      </c>
      <c r="E35" s="88">
        <f t="shared" si="0"/>
        <v>397.5</v>
      </c>
      <c r="F35" s="88">
        <f t="shared" si="1"/>
        <v>300</v>
      </c>
      <c r="G35" s="88">
        <f t="shared" si="2"/>
        <v>97.5</v>
      </c>
      <c r="H35" s="89">
        <f t="shared" si="3"/>
        <v>13515</v>
      </c>
    </row>
    <row r="36" spans="2:8" x14ac:dyDescent="0.2">
      <c r="B36" s="86">
        <v>27</v>
      </c>
      <c r="C36" s="87">
        <f t="shared" si="4"/>
        <v>790</v>
      </c>
      <c r="D36" s="88">
        <f t="shared" si="5"/>
        <v>13515</v>
      </c>
      <c r="E36" s="88">
        <f t="shared" si="0"/>
        <v>397.5</v>
      </c>
      <c r="F36" s="88">
        <f t="shared" si="1"/>
        <v>300</v>
      </c>
      <c r="G36" s="88">
        <f t="shared" si="2"/>
        <v>97.5</v>
      </c>
      <c r="H36" s="89">
        <f t="shared" si="3"/>
        <v>13117.5</v>
      </c>
    </row>
    <row r="37" spans="2:8" x14ac:dyDescent="0.2">
      <c r="B37" s="86">
        <v>28</v>
      </c>
      <c r="C37" s="87">
        <f t="shared" si="4"/>
        <v>818</v>
      </c>
      <c r="D37" s="88">
        <f t="shared" si="5"/>
        <v>13117.5</v>
      </c>
      <c r="E37" s="88">
        <f t="shared" si="0"/>
        <v>397.5</v>
      </c>
      <c r="F37" s="88">
        <f t="shared" si="1"/>
        <v>300</v>
      </c>
      <c r="G37" s="88">
        <f t="shared" si="2"/>
        <v>97.5</v>
      </c>
      <c r="H37" s="89">
        <f t="shared" si="3"/>
        <v>12720</v>
      </c>
    </row>
    <row r="38" spans="2:8" x14ac:dyDescent="0.2">
      <c r="B38" s="86">
        <v>29</v>
      </c>
      <c r="C38" s="87">
        <f t="shared" si="4"/>
        <v>849</v>
      </c>
      <c r="D38" s="88">
        <f t="shared" si="5"/>
        <v>12720</v>
      </c>
      <c r="E38" s="88">
        <f t="shared" si="0"/>
        <v>397.5</v>
      </c>
      <c r="F38" s="88">
        <f t="shared" si="1"/>
        <v>300</v>
      </c>
      <c r="G38" s="88">
        <f t="shared" si="2"/>
        <v>97.5</v>
      </c>
      <c r="H38" s="89">
        <f t="shared" si="3"/>
        <v>12322.5</v>
      </c>
    </row>
    <row r="39" spans="2:8" x14ac:dyDescent="0.2">
      <c r="B39" s="86">
        <v>30</v>
      </c>
      <c r="C39" s="87">
        <f t="shared" si="4"/>
        <v>879</v>
      </c>
      <c r="D39" s="88">
        <f t="shared" si="5"/>
        <v>12322.5</v>
      </c>
      <c r="E39" s="88">
        <f t="shared" si="0"/>
        <v>397.5</v>
      </c>
      <c r="F39" s="88">
        <f t="shared" si="1"/>
        <v>300</v>
      </c>
      <c r="G39" s="88">
        <f t="shared" si="2"/>
        <v>97.5</v>
      </c>
      <c r="H39" s="89">
        <f t="shared" si="3"/>
        <v>11925</v>
      </c>
    </row>
    <row r="40" spans="2:8" x14ac:dyDescent="0.2">
      <c r="B40" s="86">
        <v>31</v>
      </c>
      <c r="C40" s="87">
        <f t="shared" si="4"/>
        <v>910</v>
      </c>
      <c r="D40" s="88">
        <f t="shared" si="5"/>
        <v>11925</v>
      </c>
      <c r="E40" s="88">
        <f t="shared" si="0"/>
        <v>397.5</v>
      </c>
      <c r="F40" s="88">
        <f t="shared" si="1"/>
        <v>300</v>
      </c>
      <c r="G40" s="88">
        <f t="shared" si="2"/>
        <v>97.5</v>
      </c>
      <c r="H40" s="89">
        <f t="shared" si="3"/>
        <v>11527.5</v>
      </c>
    </row>
    <row r="41" spans="2:8" x14ac:dyDescent="0.2">
      <c r="B41" s="86">
        <v>32</v>
      </c>
      <c r="C41" s="87">
        <f t="shared" si="4"/>
        <v>940</v>
      </c>
      <c r="D41" s="88">
        <f t="shared" si="5"/>
        <v>11527.5</v>
      </c>
      <c r="E41" s="88">
        <f t="shared" si="0"/>
        <v>397.5</v>
      </c>
      <c r="F41" s="88">
        <f t="shared" si="1"/>
        <v>300</v>
      </c>
      <c r="G41" s="88">
        <f t="shared" si="2"/>
        <v>97.5</v>
      </c>
      <c r="H41" s="89">
        <f t="shared" si="3"/>
        <v>11130</v>
      </c>
    </row>
    <row r="42" spans="2:8" x14ac:dyDescent="0.2">
      <c r="B42" s="86">
        <v>33</v>
      </c>
      <c r="C42" s="87">
        <f>EDATE(C41,1)</f>
        <v>971</v>
      </c>
      <c r="D42" s="88">
        <f t="shared" si="5"/>
        <v>11130</v>
      </c>
      <c r="E42" s="88">
        <f t="shared" si="0"/>
        <v>397.5</v>
      </c>
      <c r="F42" s="88">
        <f t="shared" si="1"/>
        <v>300</v>
      </c>
      <c r="G42" s="88">
        <f t="shared" si="2"/>
        <v>97.5</v>
      </c>
      <c r="H42" s="89">
        <f t="shared" si="3"/>
        <v>10732.5</v>
      </c>
    </row>
    <row r="43" spans="2:8" x14ac:dyDescent="0.2">
      <c r="B43" s="86">
        <v>34</v>
      </c>
      <c r="C43" s="87">
        <f t="shared" si="4"/>
        <v>1002</v>
      </c>
      <c r="D43" s="88">
        <f t="shared" si="5"/>
        <v>10732.5</v>
      </c>
      <c r="E43" s="88">
        <f t="shared" si="0"/>
        <v>397.5</v>
      </c>
      <c r="F43" s="88">
        <f t="shared" si="1"/>
        <v>300</v>
      </c>
      <c r="G43" s="88">
        <f t="shared" si="2"/>
        <v>97.5</v>
      </c>
      <c r="H43" s="89">
        <f t="shared" si="3"/>
        <v>10335</v>
      </c>
    </row>
    <row r="44" spans="2:8" x14ac:dyDescent="0.2">
      <c r="B44" s="86">
        <v>35</v>
      </c>
      <c r="C44" s="87">
        <f t="shared" si="4"/>
        <v>1032</v>
      </c>
      <c r="D44" s="88">
        <f t="shared" si="5"/>
        <v>10335</v>
      </c>
      <c r="E44" s="88">
        <f t="shared" si="0"/>
        <v>397.5</v>
      </c>
      <c r="F44" s="88">
        <f t="shared" si="1"/>
        <v>300</v>
      </c>
      <c r="G44" s="88">
        <f t="shared" si="2"/>
        <v>97.5</v>
      </c>
      <c r="H44" s="89">
        <f t="shared" si="3"/>
        <v>9937.5</v>
      </c>
    </row>
    <row r="45" spans="2:8" x14ac:dyDescent="0.2">
      <c r="B45" s="86">
        <v>36</v>
      </c>
      <c r="C45" s="87">
        <f t="shared" si="4"/>
        <v>1063</v>
      </c>
      <c r="D45" s="88">
        <f t="shared" si="5"/>
        <v>9937.5</v>
      </c>
      <c r="E45" s="88">
        <f t="shared" si="0"/>
        <v>397.5</v>
      </c>
      <c r="F45" s="88">
        <f t="shared" si="1"/>
        <v>300</v>
      </c>
      <c r="G45" s="88">
        <f t="shared" si="2"/>
        <v>97.5</v>
      </c>
      <c r="H45" s="89">
        <f t="shared" si="3"/>
        <v>9540</v>
      </c>
    </row>
    <row r="46" spans="2:8" x14ac:dyDescent="0.2">
      <c r="B46" s="86">
        <v>37</v>
      </c>
      <c r="C46" s="87">
        <f t="shared" si="4"/>
        <v>1093</v>
      </c>
      <c r="D46" s="88">
        <f t="shared" si="5"/>
        <v>9540</v>
      </c>
      <c r="E46" s="88">
        <f t="shared" si="0"/>
        <v>397.5</v>
      </c>
      <c r="F46" s="88">
        <f t="shared" si="1"/>
        <v>300</v>
      </c>
      <c r="G46" s="88">
        <f t="shared" si="2"/>
        <v>97.5</v>
      </c>
      <c r="H46" s="89">
        <f t="shared" si="3"/>
        <v>9142.5</v>
      </c>
    </row>
    <row r="47" spans="2:8" x14ac:dyDescent="0.2">
      <c r="B47" s="86">
        <v>38</v>
      </c>
      <c r="C47" s="87">
        <f t="shared" si="4"/>
        <v>1124</v>
      </c>
      <c r="D47" s="88">
        <f t="shared" si="5"/>
        <v>9142.5</v>
      </c>
      <c r="E47" s="88">
        <f t="shared" si="0"/>
        <v>397.5</v>
      </c>
      <c r="F47" s="88">
        <f t="shared" si="1"/>
        <v>300</v>
      </c>
      <c r="G47" s="88">
        <f t="shared" si="2"/>
        <v>97.5</v>
      </c>
      <c r="H47" s="89">
        <f t="shared" si="3"/>
        <v>8745</v>
      </c>
    </row>
    <row r="48" spans="2:8" x14ac:dyDescent="0.2">
      <c r="B48" s="86">
        <v>39</v>
      </c>
      <c r="C48" s="87">
        <f t="shared" si="4"/>
        <v>1155</v>
      </c>
      <c r="D48" s="88">
        <f t="shared" si="5"/>
        <v>8745</v>
      </c>
      <c r="E48" s="88">
        <f t="shared" si="0"/>
        <v>397.5</v>
      </c>
      <c r="F48" s="88">
        <f t="shared" si="1"/>
        <v>300</v>
      </c>
      <c r="G48" s="88">
        <f t="shared" si="2"/>
        <v>97.5</v>
      </c>
      <c r="H48" s="89">
        <f t="shared" si="3"/>
        <v>8347.5</v>
      </c>
    </row>
    <row r="49" spans="2:8" x14ac:dyDescent="0.2">
      <c r="B49" s="86">
        <v>40</v>
      </c>
      <c r="C49" s="87">
        <f t="shared" si="4"/>
        <v>1183</v>
      </c>
      <c r="D49" s="88">
        <f t="shared" si="5"/>
        <v>8347.5</v>
      </c>
      <c r="E49" s="88">
        <f t="shared" si="0"/>
        <v>397.5</v>
      </c>
      <c r="F49" s="88">
        <f t="shared" si="1"/>
        <v>300</v>
      </c>
      <c r="G49" s="88">
        <f t="shared" si="2"/>
        <v>97.5</v>
      </c>
      <c r="H49" s="89">
        <f t="shared" si="3"/>
        <v>7950</v>
      </c>
    </row>
    <row r="50" spans="2:8" x14ac:dyDescent="0.2">
      <c r="B50" s="86">
        <v>41</v>
      </c>
      <c r="C50" s="87">
        <f t="shared" si="4"/>
        <v>1214</v>
      </c>
      <c r="D50" s="88">
        <f t="shared" si="5"/>
        <v>7950</v>
      </c>
      <c r="E50" s="88">
        <f t="shared" si="0"/>
        <v>397.5</v>
      </c>
      <c r="F50" s="88">
        <f t="shared" si="1"/>
        <v>300</v>
      </c>
      <c r="G50" s="88">
        <f t="shared" si="2"/>
        <v>97.5</v>
      </c>
      <c r="H50" s="89">
        <f t="shared" si="3"/>
        <v>7552.5</v>
      </c>
    </row>
    <row r="51" spans="2:8" x14ac:dyDescent="0.2">
      <c r="B51" s="86">
        <v>42</v>
      </c>
      <c r="C51" s="87">
        <f t="shared" si="4"/>
        <v>1244</v>
      </c>
      <c r="D51" s="88">
        <f t="shared" si="5"/>
        <v>7552.5</v>
      </c>
      <c r="E51" s="88">
        <f t="shared" si="0"/>
        <v>397.5</v>
      </c>
      <c r="F51" s="88">
        <f t="shared" si="1"/>
        <v>300</v>
      </c>
      <c r="G51" s="88">
        <f t="shared" si="2"/>
        <v>97.5</v>
      </c>
      <c r="H51" s="89">
        <f t="shared" si="3"/>
        <v>7155</v>
      </c>
    </row>
    <row r="52" spans="2:8" x14ac:dyDescent="0.2">
      <c r="B52" s="86">
        <v>43</v>
      </c>
      <c r="C52" s="87">
        <f t="shared" si="4"/>
        <v>1275</v>
      </c>
      <c r="D52" s="88">
        <f t="shared" si="5"/>
        <v>7155</v>
      </c>
      <c r="E52" s="88">
        <f t="shared" si="0"/>
        <v>397.5</v>
      </c>
      <c r="F52" s="88">
        <f t="shared" si="1"/>
        <v>300</v>
      </c>
      <c r="G52" s="88">
        <f t="shared" si="2"/>
        <v>97.5</v>
      </c>
      <c r="H52" s="89">
        <f t="shared" si="3"/>
        <v>6757.5</v>
      </c>
    </row>
    <row r="53" spans="2:8" x14ac:dyDescent="0.2">
      <c r="B53" s="86">
        <v>44</v>
      </c>
      <c r="C53" s="87">
        <f t="shared" si="4"/>
        <v>1305</v>
      </c>
      <c r="D53" s="88">
        <f t="shared" si="5"/>
        <v>6757.5</v>
      </c>
      <c r="E53" s="88">
        <f t="shared" si="0"/>
        <v>397.5</v>
      </c>
      <c r="F53" s="88">
        <f t="shared" si="1"/>
        <v>300</v>
      </c>
      <c r="G53" s="88">
        <f t="shared" si="2"/>
        <v>97.5</v>
      </c>
      <c r="H53" s="89">
        <f t="shared" si="3"/>
        <v>6360</v>
      </c>
    </row>
    <row r="54" spans="2:8" x14ac:dyDescent="0.2">
      <c r="B54" s="86">
        <v>45</v>
      </c>
      <c r="C54" s="87">
        <f t="shared" si="4"/>
        <v>1336</v>
      </c>
      <c r="D54" s="88">
        <f t="shared" si="5"/>
        <v>6360</v>
      </c>
      <c r="E54" s="88">
        <f t="shared" si="0"/>
        <v>397.5</v>
      </c>
      <c r="F54" s="88">
        <f t="shared" si="1"/>
        <v>300</v>
      </c>
      <c r="G54" s="88">
        <f t="shared" si="2"/>
        <v>97.5</v>
      </c>
      <c r="H54" s="89">
        <f t="shared" si="3"/>
        <v>5962.5</v>
      </c>
    </row>
    <row r="55" spans="2:8" x14ac:dyDescent="0.2">
      <c r="B55" s="86">
        <v>46</v>
      </c>
      <c r="C55" s="87">
        <f t="shared" si="4"/>
        <v>1367</v>
      </c>
      <c r="D55" s="88">
        <f t="shared" si="5"/>
        <v>5962.5</v>
      </c>
      <c r="E55" s="88">
        <f t="shared" si="0"/>
        <v>397.5</v>
      </c>
      <c r="F55" s="88">
        <f t="shared" si="1"/>
        <v>300</v>
      </c>
      <c r="G55" s="88">
        <f t="shared" si="2"/>
        <v>97.5</v>
      </c>
      <c r="H55" s="89">
        <f t="shared" si="3"/>
        <v>5565</v>
      </c>
    </row>
    <row r="56" spans="2:8" x14ac:dyDescent="0.2">
      <c r="B56" s="86">
        <v>47</v>
      </c>
      <c r="C56" s="87">
        <f t="shared" si="4"/>
        <v>1397</v>
      </c>
      <c r="D56" s="88">
        <f t="shared" si="5"/>
        <v>5565</v>
      </c>
      <c r="E56" s="88">
        <f t="shared" si="0"/>
        <v>397.5</v>
      </c>
      <c r="F56" s="88">
        <f t="shared" si="1"/>
        <v>300</v>
      </c>
      <c r="G56" s="88">
        <f t="shared" si="2"/>
        <v>97.5</v>
      </c>
      <c r="H56" s="89">
        <f t="shared" si="3"/>
        <v>5167.5</v>
      </c>
    </row>
    <row r="57" spans="2:8" x14ac:dyDescent="0.2">
      <c r="B57" s="86">
        <v>48</v>
      </c>
      <c r="C57" s="87">
        <f t="shared" si="4"/>
        <v>1428</v>
      </c>
      <c r="D57" s="88">
        <f t="shared" si="5"/>
        <v>5167.5</v>
      </c>
      <c r="E57" s="88">
        <f t="shared" si="0"/>
        <v>397.5</v>
      </c>
      <c r="F57" s="88">
        <f t="shared" si="1"/>
        <v>300</v>
      </c>
      <c r="G57" s="88">
        <f t="shared" si="2"/>
        <v>97.5</v>
      </c>
      <c r="H57" s="89">
        <f t="shared" si="3"/>
        <v>4770</v>
      </c>
    </row>
    <row r="58" spans="2:8" x14ac:dyDescent="0.2">
      <c r="B58" s="86">
        <v>49</v>
      </c>
      <c r="C58" s="87">
        <f t="shared" si="4"/>
        <v>1458</v>
      </c>
      <c r="D58" s="88">
        <f t="shared" si="5"/>
        <v>4770</v>
      </c>
      <c r="E58" s="88">
        <f t="shared" si="0"/>
        <v>397.5</v>
      </c>
      <c r="F58" s="88">
        <f t="shared" si="1"/>
        <v>300</v>
      </c>
      <c r="G58" s="88">
        <f t="shared" si="2"/>
        <v>97.5</v>
      </c>
      <c r="H58" s="89">
        <f t="shared" si="3"/>
        <v>4372.5</v>
      </c>
    </row>
    <row r="59" spans="2:8" x14ac:dyDescent="0.2">
      <c r="B59" s="86">
        <v>50</v>
      </c>
      <c r="C59" s="87">
        <f t="shared" si="4"/>
        <v>1489</v>
      </c>
      <c r="D59" s="88">
        <f t="shared" si="5"/>
        <v>4372.5</v>
      </c>
      <c r="E59" s="88">
        <f t="shared" si="0"/>
        <v>397.5</v>
      </c>
      <c r="F59" s="88">
        <f t="shared" si="1"/>
        <v>300</v>
      </c>
      <c r="G59" s="88">
        <f t="shared" si="2"/>
        <v>97.5</v>
      </c>
      <c r="H59" s="89">
        <f t="shared" si="3"/>
        <v>3975</v>
      </c>
    </row>
    <row r="60" spans="2:8" x14ac:dyDescent="0.2">
      <c r="B60" s="86">
        <v>51</v>
      </c>
      <c r="C60" s="87">
        <f t="shared" si="4"/>
        <v>1520</v>
      </c>
      <c r="D60" s="88">
        <f t="shared" si="5"/>
        <v>3975</v>
      </c>
      <c r="E60" s="88">
        <f t="shared" si="0"/>
        <v>397.5</v>
      </c>
      <c r="F60" s="88">
        <f t="shared" si="1"/>
        <v>300</v>
      </c>
      <c r="G60" s="88">
        <f t="shared" si="2"/>
        <v>97.5</v>
      </c>
      <c r="H60" s="89">
        <f t="shared" si="3"/>
        <v>3577.5</v>
      </c>
    </row>
    <row r="61" spans="2:8" x14ac:dyDescent="0.2">
      <c r="B61" s="86">
        <v>52</v>
      </c>
      <c r="C61" s="87">
        <f t="shared" si="4"/>
        <v>1549</v>
      </c>
      <c r="D61" s="88">
        <f t="shared" si="5"/>
        <v>3577.5</v>
      </c>
      <c r="E61" s="88">
        <f t="shared" si="0"/>
        <v>397.5</v>
      </c>
      <c r="F61" s="88">
        <f t="shared" si="1"/>
        <v>300</v>
      </c>
      <c r="G61" s="88">
        <f t="shared" si="2"/>
        <v>97.5</v>
      </c>
      <c r="H61" s="89">
        <f t="shared" si="3"/>
        <v>3180</v>
      </c>
    </row>
    <row r="62" spans="2:8" x14ac:dyDescent="0.2">
      <c r="B62" s="86">
        <v>53</v>
      </c>
      <c r="C62" s="87">
        <f t="shared" si="4"/>
        <v>1580</v>
      </c>
      <c r="D62" s="88">
        <f t="shared" si="5"/>
        <v>3180</v>
      </c>
      <c r="E62" s="88">
        <f t="shared" si="0"/>
        <v>397.5</v>
      </c>
      <c r="F62" s="88">
        <f t="shared" si="1"/>
        <v>300</v>
      </c>
      <c r="G62" s="88">
        <f t="shared" si="2"/>
        <v>97.5</v>
      </c>
      <c r="H62" s="89">
        <f t="shared" si="3"/>
        <v>2782.5</v>
      </c>
    </row>
    <row r="63" spans="2:8" x14ac:dyDescent="0.2">
      <c r="B63" s="86">
        <v>54</v>
      </c>
      <c r="C63" s="87">
        <f t="shared" si="4"/>
        <v>1610</v>
      </c>
      <c r="D63" s="88">
        <f t="shared" si="5"/>
        <v>2782.5</v>
      </c>
      <c r="E63" s="88">
        <f t="shared" si="0"/>
        <v>397.5</v>
      </c>
      <c r="F63" s="88">
        <f t="shared" si="1"/>
        <v>300</v>
      </c>
      <c r="G63" s="88">
        <f t="shared" si="2"/>
        <v>97.5</v>
      </c>
      <c r="H63" s="89">
        <f t="shared" si="3"/>
        <v>2385</v>
      </c>
    </row>
    <row r="64" spans="2:8" x14ac:dyDescent="0.2">
      <c r="B64" s="86">
        <v>55</v>
      </c>
      <c r="C64" s="87">
        <f t="shared" si="4"/>
        <v>1641</v>
      </c>
      <c r="D64" s="88">
        <f t="shared" si="5"/>
        <v>2385</v>
      </c>
      <c r="E64" s="88">
        <f t="shared" si="0"/>
        <v>397.5</v>
      </c>
      <c r="F64" s="88">
        <f t="shared" si="1"/>
        <v>300</v>
      </c>
      <c r="G64" s="88">
        <f t="shared" si="2"/>
        <v>97.5</v>
      </c>
      <c r="H64" s="89">
        <f t="shared" si="3"/>
        <v>1987.5</v>
      </c>
    </row>
    <row r="65" spans="2:8" x14ac:dyDescent="0.2">
      <c r="B65" s="86">
        <v>56</v>
      </c>
      <c r="C65" s="87">
        <f t="shared" si="4"/>
        <v>1671</v>
      </c>
      <c r="D65" s="88">
        <f t="shared" si="5"/>
        <v>1987.5</v>
      </c>
      <c r="E65" s="88">
        <f t="shared" si="0"/>
        <v>397.5</v>
      </c>
      <c r="F65" s="88">
        <f t="shared" si="1"/>
        <v>300</v>
      </c>
      <c r="G65" s="88">
        <f t="shared" si="2"/>
        <v>97.5</v>
      </c>
      <c r="H65" s="89">
        <f t="shared" si="3"/>
        <v>1590</v>
      </c>
    </row>
    <row r="66" spans="2:8" x14ac:dyDescent="0.2">
      <c r="B66" s="86">
        <v>57</v>
      </c>
      <c r="C66" s="87">
        <f t="shared" si="4"/>
        <v>1702</v>
      </c>
      <c r="D66" s="88">
        <f t="shared" si="5"/>
        <v>1590</v>
      </c>
      <c r="E66" s="88">
        <f t="shared" si="0"/>
        <v>397.5</v>
      </c>
      <c r="F66" s="88">
        <f t="shared" si="1"/>
        <v>300</v>
      </c>
      <c r="G66" s="88">
        <f t="shared" si="2"/>
        <v>97.5</v>
      </c>
      <c r="H66" s="89">
        <f t="shared" si="3"/>
        <v>1192.5</v>
      </c>
    </row>
    <row r="67" spans="2:8" x14ac:dyDescent="0.2">
      <c r="B67" s="86">
        <v>58</v>
      </c>
      <c r="C67" s="87">
        <f t="shared" si="4"/>
        <v>1733</v>
      </c>
      <c r="D67" s="88">
        <f t="shared" si="5"/>
        <v>1192.5</v>
      </c>
      <c r="E67" s="88">
        <f t="shared" si="0"/>
        <v>397.5</v>
      </c>
      <c r="F67" s="88">
        <f t="shared" si="1"/>
        <v>300</v>
      </c>
      <c r="G67" s="88">
        <f t="shared" si="2"/>
        <v>97.5</v>
      </c>
      <c r="H67" s="89">
        <f t="shared" si="3"/>
        <v>795</v>
      </c>
    </row>
    <row r="68" spans="2:8" x14ac:dyDescent="0.2">
      <c r="B68" s="86">
        <v>59</v>
      </c>
      <c r="C68" s="87">
        <f t="shared" si="4"/>
        <v>1763</v>
      </c>
      <c r="D68" s="88">
        <f t="shared" si="5"/>
        <v>795</v>
      </c>
      <c r="E68" s="88">
        <f t="shared" si="0"/>
        <v>397.5</v>
      </c>
      <c r="F68" s="88">
        <f t="shared" si="1"/>
        <v>300</v>
      </c>
      <c r="G68" s="88">
        <f t="shared" si="2"/>
        <v>97.5</v>
      </c>
      <c r="H68" s="89">
        <f t="shared" si="3"/>
        <v>397.5</v>
      </c>
    </row>
    <row r="69" spans="2:8" x14ac:dyDescent="0.2">
      <c r="B69" s="86">
        <v>60</v>
      </c>
      <c r="C69" s="87">
        <f t="shared" si="4"/>
        <v>1794</v>
      </c>
      <c r="D69" s="88">
        <f t="shared" si="5"/>
        <v>397.5</v>
      </c>
      <c r="E69" s="88">
        <f t="shared" si="0"/>
        <v>397.5</v>
      </c>
      <c r="F69" s="88">
        <f t="shared" si="1"/>
        <v>300</v>
      </c>
      <c r="G69" s="88">
        <f t="shared" si="2"/>
        <v>97.5</v>
      </c>
      <c r="H69" s="89">
        <f t="shared" si="3"/>
        <v>0</v>
      </c>
    </row>
    <row r="70" spans="2:8" x14ac:dyDescent="0.2">
      <c r="B70" s="86"/>
      <c r="C70" s="90"/>
      <c r="D70" s="88"/>
      <c r="E70" s="88"/>
      <c r="F70" s="88"/>
      <c r="G70" s="88"/>
      <c r="H70" s="89"/>
    </row>
    <row r="71" spans="2:8" ht="15.75" x14ac:dyDescent="0.25">
      <c r="B71" s="91"/>
      <c r="C71" s="92"/>
      <c r="D71" s="93"/>
      <c r="E71" s="93">
        <f>SUM(E10:E70)</f>
        <v>23850</v>
      </c>
      <c r="F71" s="93">
        <f>SUM(F10:F70)</f>
        <v>18000</v>
      </c>
      <c r="G71" s="93">
        <f>SUM(G10:G70)</f>
        <v>5850</v>
      </c>
      <c r="H71" s="94"/>
    </row>
  </sheetData>
  <mergeCells count="1">
    <mergeCell ref="B2:I2"/>
  </mergeCells>
  <printOptions horizontalCentered="1"/>
  <pageMargins left="0.5" right="0.5" top="0.5" bottom="0.5" header="0" footer="0"/>
  <pageSetup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I70"/>
  <sheetViews>
    <sheetView view="pageBreakPreview" topLeftCell="A2" zoomScale="130" zoomScaleNormal="57" zoomScaleSheetLayoutView="130" workbookViewId="0">
      <selection activeCell="E9" sqref="E9"/>
    </sheetView>
  </sheetViews>
  <sheetFormatPr defaultColWidth="1.7109375" defaultRowHeight="15" x14ac:dyDescent="0.25"/>
  <cols>
    <col min="1" max="1" width="1.7109375" style="69"/>
    <col min="2" max="2" width="4.140625" style="69" bestFit="1" customWidth="1"/>
    <col min="3" max="3" width="39" style="69" bestFit="1" customWidth="1"/>
    <col min="4" max="17" width="14.7109375" style="69" bestFit="1" customWidth="1"/>
    <col min="18" max="18" width="14.28515625" style="69" bestFit="1" customWidth="1"/>
    <col min="19" max="19" width="4.7109375" style="69" customWidth="1"/>
    <col min="20" max="20" width="37.42578125" style="69" bestFit="1" customWidth="1"/>
    <col min="21" max="34" width="14.7109375" style="69" bestFit="1" customWidth="1"/>
    <col min="35" max="35" width="11.42578125" style="69" bestFit="1" customWidth="1"/>
    <col min="36" max="16384" width="1.7109375" style="69"/>
  </cols>
  <sheetData>
    <row r="2" spans="2:35" ht="21" x14ac:dyDescent="0.35">
      <c r="B2" s="1"/>
      <c r="C2" s="116" t="s">
        <v>75</v>
      </c>
      <c r="D2" s="116"/>
      <c r="E2" s="116"/>
      <c r="F2" s="116"/>
      <c r="G2" s="116"/>
      <c r="H2" s="116"/>
      <c r="I2" s="116"/>
      <c r="J2" s="116"/>
      <c r="K2" s="116"/>
      <c r="L2" s="2"/>
      <c r="M2" s="3"/>
      <c r="N2" s="3"/>
      <c r="O2" s="3"/>
      <c r="P2" s="3"/>
      <c r="Q2" s="3"/>
      <c r="R2" s="3"/>
      <c r="S2" s="3"/>
      <c r="T2" s="3"/>
    </row>
    <row r="3" spans="2:35" ht="18.75" x14ac:dyDescent="0.25">
      <c r="B3" s="1"/>
      <c r="C3" s="117" t="s">
        <v>0</v>
      </c>
      <c r="D3" s="117"/>
      <c r="E3" s="117"/>
      <c r="F3" s="117"/>
      <c r="G3" s="117"/>
      <c r="H3" s="117"/>
      <c r="I3" s="117"/>
      <c r="J3" s="117"/>
      <c r="K3" s="117"/>
      <c r="L3" s="117"/>
      <c r="M3" s="3"/>
      <c r="N3" s="3"/>
      <c r="O3" s="3"/>
      <c r="P3" s="3"/>
      <c r="Q3" s="3"/>
      <c r="R3" s="3"/>
      <c r="S3" s="3"/>
      <c r="T3" s="3"/>
    </row>
    <row r="4" spans="2:35" x14ac:dyDescent="0.25">
      <c r="B4" s="1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2:35" x14ac:dyDescent="0.25">
      <c r="B5" s="5"/>
      <c r="C5" s="6" t="s">
        <v>1</v>
      </c>
      <c r="D5" s="7" t="s">
        <v>2</v>
      </c>
      <c r="E5" s="70" t="s">
        <v>73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10"/>
      <c r="S5" s="3"/>
      <c r="T5" s="6" t="s">
        <v>1</v>
      </c>
      <c r="U5" s="7" t="s">
        <v>2</v>
      </c>
      <c r="V5" s="70" t="s">
        <v>72</v>
      </c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9"/>
      <c r="AI5" s="10"/>
    </row>
    <row r="6" spans="2:35" x14ac:dyDescent="0.25">
      <c r="B6" s="5"/>
      <c r="C6" s="11"/>
      <c r="D6" s="12"/>
      <c r="E6" s="12">
        <v>1</v>
      </c>
      <c r="F6" s="12">
        <v>2</v>
      </c>
      <c r="G6" s="12">
        <v>3</v>
      </c>
      <c r="H6" s="12">
        <v>4</v>
      </c>
      <c r="I6" s="12">
        <v>5</v>
      </c>
      <c r="J6" s="12">
        <v>6</v>
      </c>
      <c r="K6" s="12">
        <v>7</v>
      </c>
      <c r="L6" s="12">
        <v>8</v>
      </c>
      <c r="M6" s="12">
        <v>9</v>
      </c>
      <c r="N6" s="12">
        <v>10</v>
      </c>
      <c r="O6" s="12">
        <v>11</v>
      </c>
      <c r="P6" s="12">
        <v>12</v>
      </c>
      <c r="Q6" s="102" t="s">
        <v>3</v>
      </c>
      <c r="R6" s="103"/>
      <c r="S6" s="3"/>
      <c r="T6" s="11"/>
      <c r="U6" s="12"/>
      <c r="V6" s="8">
        <v>1</v>
      </c>
      <c r="W6" s="8">
        <v>2</v>
      </c>
      <c r="X6" s="8">
        <v>3</v>
      </c>
      <c r="Y6" s="8">
        <v>4</v>
      </c>
      <c r="Z6" s="8">
        <v>5</v>
      </c>
      <c r="AA6" s="8">
        <v>6</v>
      </c>
      <c r="AB6" s="8">
        <v>7</v>
      </c>
      <c r="AC6" s="8">
        <v>8</v>
      </c>
      <c r="AD6" s="8">
        <v>9</v>
      </c>
      <c r="AE6" s="8">
        <v>10</v>
      </c>
      <c r="AF6" s="8">
        <v>11</v>
      </c>
      <c r="AG6" s="8">
        <v>12</v>
      </c>
      <c r="AH6" s="102" t="s">
        <v>3</v>
      </c>
      <c r="AI6" s="103"/>
    </row>
    <row r="7" spans="2:35" x14ac:dyDescent="0.25">
      <c r="B7" s="5"/>
      <c r="C7" s="13"/>
      <c r="D7" s="14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4"/>
      <c r="R7" s="16"/>
      <c r="S7" s="3"/>
      <c r="T7" s="13"/>
      <c r="U7" s="14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4"/>
      <c r="AI7" s="16"/>
    </row>
    <row r="8" spans="2:35" x14ac:dyDescent="0.25">
      <c r="B8" s="17" t="s">
        <v>4</v>
      </c>
      <c r="C8" s="104" t="s">
        <v>5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6"/>
      <c r="S8" s="3"/>
      <c r="T8" s="104" t="s">
        <v>5</v>
      </c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6"/>
    </row>
    <row r="9" spans="2:35" x14ac:dyDescent="0.25">
      <c r="B9" s="18">
        <v>1</v>
      </c>
      <c r="C9" s="19" t="s">
        <v>6</v>
      </c>
      <c r="D9" s="20"/>
      <c r="E9" s="20">
        <f>2.8*3000</f>
        <v>8400</v>
      </c>
      <c r="F9" s="20">
        <f t="shared" ref="F9:P9" si="0">2.8*3000</f>
        <v>8400</v>
      </c>
      <c r="G9" s="20">
        <f t="shared" si="0"/>
        <v>8400</v>
      </c>
      <c r="H9" s="20">
        <f t="shared" si="0"/>
        <v>8400</v>
      </c>
      <c r="I9" s="20">
        <f t="shared" si="0"/>
        <v>8400</v>
      </c>
      <c r="J9" s="20">
        <f t="shared" si="0"/>
        <v>8400</v>
      </c>
      <c r="K9" s="20">
        <f t="shared" si="0"/>
        <v>8400</v>
      </c>
      <c r="L9" s="20">
        <f t="shared" si="0"/>
        <v>8400</v>
      </c>
      <c r="M9" s="20">
        <f t="shared" si="0"/>
        <v>8400</v>
      </c>
      <c r="N9" s="20">
        <f t="shared" si="0"/>
        <v>8400</v>
      </c>
      <c r="O9" s="20">
        <f t="shared" si="0"/>
        <v>8400</v>
      </c>
      <c r="P9" s="20">
        <f t="shared" si="0"/>
        <v>8400</v>
      </c>
      <c r="Q9" s="21"/>
      <c r="R9" s="22">
        <f>SUM(E9:P9)</f>
        <v>100800</v>
      </c>
      <c r="S9" s="3"/>
      <c r="T9" s="19" t="s">
        <v>6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1">
        <f>SUM(U9:AG9)</f>
        <v>0</v>
      </c>
      <c r="AI9" s="22"/>
    </row>
    <row r="10" spans="2:35" x14ac:dyDescent="0.25">
      <c r="B10" s="18" t="s">
        <v>7</v>
      </c>
      <c r="C10" s="23" t="s">
        <v>8</v>
      </c>
      <c r="D10" s="24"/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6"/>
      <c r="R10" s="22">
        <f t="shared" ref="R10:R15" si="1">SUM(E10:P10)</f>
        <v>0</v>
      </c>
      <c r="S10" s="3"/>
      <c r="T10" s="23" t="s">
        <v>8</v>
      </c>
      <c r="U10" s="24">
        <v>0</v>
      </c>
      <c r="V10" s="25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24">
        <v>0</v>
      </c>
      <c r="AG10" s="24">
        <v>0</v>
      </c>
      <c r="AH10" s="26">
        <f t="shared" ref="AH10:AH16" si="2">SUM(U10:AG10)</f>
        <v>0</v>
      </c>
      <c r="AI10" s="27"/>
    </row>
    <row r="11" spans="2:35" x14ac:dyDescent="0.25">
      <c r="B11" s="18" t="s">
        <v>9</v>
      </c>
      <c r="C11" s="23" t="s">
        <v>10</v>
      </c>
      <c r="D11" s="24"/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6"/>
      <c r="R11" s="22">
        <f t="shared" si="1"/>
        <v>0</v>
      </c>
      <c r="S11" s="3"/>
      <c r="T11" s="23" t="s">
        <v>10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0</v>
      </c>
      <c r="AH11" s="26">
        <f t="shared" si="2"/>
        <v>0</v>
      </c>
      <c r="AI11" s="27"/>
    </row>
    <row r="12" spans="2:35" x14ac:dyDescent="0.25">
      <c r="B12" s="18" t="s">
        <v>11</v>
      </c>
      <c r="C12" s="23" t="s">
        <v>12</v>
      </c>
      <c r="D12" s="24"/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6"/>
      <c r="R12" s="22">
        <f t="shared" si="1"/>
        <v>0</v>
      </c>
      <c r="S12" s="3"/>
      <c r="T12" s="23" t="s">
        <v>12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6">
        <f t="shared" si="2"/>
        <v>0</v>
      </c>
      <c r="AI12" s="27"/>
    </row>
    <row r="13" spans="2:35" x14ac:dyDescent="0.25">
      <c r="B13" s="5">
        <v>5</v>
      </c>
      <c r="C13" s="28" t="s">
        <v>13</v>
      </c>
      <c r="D13" s="29"/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6"/>
      <c r="R13" s="22">
        <f t="shared" si="1"/>
        <v>0</v>
      </c>
      <c r="S13" s="3"/>
      <c r="T13" s="28" t="s">
        <v>13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  <c r="AG13" s="29">
        <v>0</v>
      </c>
      <c r="AH13" s="26">
        <f t="shared" si="2"/>
        <v>0</v>
      </c>
      <c r="AI13" s="30"/>
    </row>
    <row r="14" spans="2:35" x14ac:dyDescent="0.25">
      <c r="B14" s="5">
        <v>6</v>
      </c>
      <c r="C14" s="28" t="s">
        <v>14</v>
      </c>
      <c r="D14" s="29"/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6"/>
      <c r="R14" s="22">
        <f t="shared" si="1"/>
        <v>0</v>
      </c>
      <c r="S14" s="3"/>
      <c r="T14" s="28" t="s">
        <v>14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6">
        <f t="shared" si="2"/>
        <v>0</v>
      </c>
      <c r="AI14" s="30"/>
    </row>
    <row r="15" spans="2:35" x14ac:dyDescent="0.25">
      <c r="B15" s="5">
        <v>7</v>
      </c>
      <c r="C15" s="28" t="s">
        <v>15</v>
      </c>
      <c r="D15" s="29"/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31"/>
      <c r="R15" s="22">
        <f t="shared" si="1"/>
        <v>0</v>
      </c>
      <c r="S15" s="3"/>
      <c r="T15" s="28" t="s">
        <v>15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31">
        <f t="shared" si="2"/>
        <v>0</v>
      </c>
      <c r="AI15" s="30"/>
    </row>
    <row r="16" spans="2:35" x14ac:dyDescent="0.25">
      <c r="B16" s="5"/>
      <c r="C16" s="32" t="s">
        <v>16</v>
      </c>
      <c r="D16" s="33"/>
      <c r="E16" s="33">
        <f>SUM(E9:E15)</f>
        <v>8400</v>
      </c>
      <c r="F16" s="33">
        <f t="shared" ref="F16:P16" si="3">SUM(F9:F15)</f>
        <v>8400</v>
      </c>
      <c r="G16" s="33">
        <f t="shared" si="3"/>
        <v>8400</v>
      </c>
      <c r="H16" s="33">
        <f t="shared" si="3"/>
        <v>8400</v>
      </c>
      <c r="I16" s="33">
        <f t="shared" si="3"/>
        <v>8400</v>
      </c>
      <c r="J16" s="33">
        <f t="shared" si="3"/>
        <v>8400</v>
      </c>
      <c r="K16" s="33">
        <f t="shared" si="3"/>
        <v>8400</v>
      </c>
      <c r="L16" s="33">
        <f t="shared" si="3"/>
        <v>8400</v>
      </c>
      <c r="M16" s="33">
        <f t="shared" si="3"/>
        <v>8400</v>
      </c>
      <c r="N16" s="33">
        <f t="shared" si="3"/>
        <v>8400</v>
      </c>
      <c r="O16" s="33">
        <f t="shared" si="3"/>
        <v>8400</v>
      </c>
      <c r="P16" s="33">
        <f t="shared" si="3"/>
        <v>8400</v>
      </c>
      <c r="Q16" s="33"/>
      <c r="R16" s="34">
        <f>SUM(E16:P16)</f>
        <v>100800</v>
      </c>
      <c r="S16" s="3"/>
      <c r="T16" s="32" t="s">
        <v>16</v>
      </c>
      <c r="U16" s="33">
        <f>SUM(U9:U15)</f>
        <v>0</v>
      </c>
      <c r="V16" s="33">
        <f>SUM(V9:V15)</f>
        <v>0</v>
      </c>
      <c r="W16" s="33">
        <f t="shared" ref="W16:AG16" si="4">SUM(W9:W15)</f>
        <v>0</v>
      </c>
      <c r="X16" s="33">
        <f t="shared" si="4"/>
        <v>0</v>
      </c>
      <c r="Y16" s="33">
        <f t="shared" si="4"/>
        <v>0</v>
      </c>
      <c r="Z16" s="33">
        <f t="shared" si="4"/>
        <v>0</v>
      </c>
      <c r="AA16" s="33">
        <f t="shared" si="4"/>
        <v>0</v>
      </c>
      <c r="AB16" s="33">
        <f t="shared" si="4"/>
        <v>0</v>
      </c>
      <c r="AC16" s="33">
        <f t="shared" si="4"/>
        <v>0</v>
      </c>
      <c r="AD16" s="33">
        <f t="shared" si="4"/>
        <v>0</v>
      </c>
      <c r="AE16" s="33">
        <f t="shared" si="4"/>
        <v>0</v>
      </c>
      <c r="AF16" s="33">
        <f t="shared" si="4"/>
        <v>0</v>
      </c>
      <c r="AG16" s="33">
        <f t="shared" si="4"/>
        <v>0</v>
      </c>
      <c r="AH16" s="33">
        <f t="shared" si="2"/>
        <v>0</v>
      </c>
      <c r="AI16" s="34"/>
    </row>
    <row r="17" spans="2:35" x14ac:dyDescent="0.25">
      <c r="B17" s="5"/>
      <c r="C17" s="13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6"/>
      <c r="S17" s="3"/>
      <c r="T17" s="13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6"/>
    </row>
    <row r="18" spans="2:35" x14ac:dyDescent="0.25">
      <c r="B18" s="5"/>
      <c r="C18" s="107" t="s">
        <v>74</v>
      </c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9"/>
      <c r="S18" s="3"/>
      <c r="T18" s="107" t="s">
        <v>17</v>
      </c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9"/>
    </row>
    <row r="19" spans="2:35" ht="15.75" x14ac:dyDescent="0.25">
      <c r="B19" s="5"/>
      <c r="C19" s="110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2"/>
      <c r="S19" s="3"/>
      <c r="T19" s="110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2"/>
    </row>
    <row r="20" spans="2:35" x14ac:dyDescent="0.25">
      <c r="B20" s="18" t="s">
        <v>18</v>
      </c>
      <c r="C20" s="19" t="s">
        <v>92</v>
      </c>
      <c r="D20" s="37"/>
      <c r="E20" s="37">
        <v>1785</v>
      </c>
      <c r="F20" s="37">
        <v>1785</v>
      </c>
      <c r="G20" s="37">
        <v>1785</v>
      </c>
      <c r="H20" s="37">
        <v>1785</v>
      </c>
      <c r="I20" s="37">
        <v>1785</v>
      </c>
      <c r="J20" s="37">
        <v>1785</v>
      </c>
      <c r="K20" s="37">
        <v>1785</v>
      </c>
      <c r="L20" s="37">
        <v>1785</v>
      </c>
      <c r="M20" s="37">
        <v>1785</v>
      </c>
      <c r="N20" s="37">
        <v>1785</v>
      </c>
      <c r="O20" s="37">
        <v>1785</v>
      </c>
      <c r="P20" s="37">
        <v>1785</v>
      </c>
      <c r="Q20" s="38"/>
      <c r="R20" s="96">
        <f>SUM(E20:P20)</f>
        <v>21420</v>
      </c>
      <c r="S20" s="3"/>
      <c r="T20" s="19"/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0</v>
      </c>
      <c r="AE20" s="37">
        <v>0</v>
      </c>
      <c r="AF20" s="37">
        <v>0</v>
      </c>
      <c r="AG20" s="37">
        <v>0</v>
      </c>
      <c r="AH20" s="38">
        <f t="shared" ref="AH20:AH26" si="5">SUM(U20:AG20)</f>
        <v>0</v>
      </c>
      <c r="AI20" s="39" t="e">
        <f>AH20/$Q$28</f>
        <v>#DIV/0!</v>
      </c>
    </row>
    <row r="21" spans="2:35" x14ac:dyDescent="0.25">
      <c r="B21" s="18" t="s">
        <v>19</v>
      </c>
      <c r="C21" s="23" t="s">
        <v>93</v>
      </c>
      <c r="D21" s="40"/>
      <c r="E21" s="40">
        <v>750</v>
      </c>
      <c r="F21" s="40">
        <v>750</v>
      </c>
      <c r="G21" s="40">
        <v>750</v>
      </c>
      <c r="H21" s="40">
        <v>750</v>
      </c>
      <c r="I21" s="40">
        <v>750</v>
      </c>
      <c r="J21" s="40">
        <v>750</v>
      </c>
      <c r="K21" s="40">
        <v>750</v>
      </c>
      <c r="L21" s="40">
        <v>750</v>
      </c>
      <c r="M21" s="40">
        <v>750</v>
      </c>
      <c r="N21" s="40">
        <v>750</v>
      </c>
      <c r="O21" s="40">
        <v>750</v>
      </c>
      <c r="P21" s="40">
        <v>750</v>
      </c>
      <c r="Q21" s="41"/>
      <c r="R21" s="96">
        <f t="shared" ref="R21:R27" si="6">SUM(E21:P21)</f>
        <v>9000</v>
      </c>
      <c r="S21" s="3"/>
      <c r="T21" s="23"/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1">
        <f t="shared" si="5"/>
        <v>0</v>
      </c>
      <c r="AI21" s="39" t="e">
        <f t="shared" ref="AI21:AI28" si="7">AH21/$Q$28</f>
        <v>#DIV/0!</v>
      </c>
    </row>
    <row r="22" spans="2:35" x14ac:dyDescent="0.25">
      <c r="B22" s="18" t="s">
        <v>20</v>
      </c>
      <c r="C22" s="23" t="s">
        <v>94</v>
      </c>
      <c r="D22" s="40"/>
      <c r="E22" s="40">
        <v>600</v>
      </c>
      <c r="F22" s="40">
        <v>600</v>
      </c>
      <c r="G22" s="40">
        <v>600</v>
      </c>
      <c r="H22" s="40">
        <v>600</v>
      </c>
      <c r="I22" s="40">
        <v>600</v>
      </c>
      <c r="J22" s="40">
        <v>600</v>
      </c>
      <c r="K22" s="40">
        <v>600</v>
      </c>
      <c r="L22" s="40">
        <v>600</v>
      </c>
      <c r="M22" s="40">
        <v>600</v>
      </c>
      <c r="N22" s="40">
        <v>600</v>
      </c>
      <c r="O22" s="40">
        <v>600</v>
      </c>
      <c r="P22" s="40">
        <v>600</v>
      </c>
      <c r="Q22" s="41"/>
      <c r="R22" s="96">
        <f t="shared" si="6"/>
        <v>7200</v>
      </c>
      <c r="S22" s="3"/>
      <c r="T22" s="23"/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1">
        <f t="shared" si="5"/>
        <v>0</v>
      </c>
      <c r="AI22" s="39" t="e">
        <f t="shared" si="7"/>
        <v>#DIV/0!</v>
      </c>
    </row>
    <row r="23" spans="2:35" x14ac:dyDescent="0.25">
      <c r="B23" s="18" t="s">
        <v>21</v>
      </c>
      <c r="C23" s="23" t="s">
        <v>95</v>
      </c>
      <c r="D23" s="40"/>
      <c r="E23" s="40">
        <v>375</v>
      </c>
      <c r="F23" s="40">
        <v>375</v>
      </c>
      <c r="G23" s="40">
        <v>375</v>
      </c>
      <c r="H23" s="40">
        <v>375</v>
      </c>
      <c r="I23" s="40">
        <v>375</v>
      </c>
      <c r="J23" s="40">
        <v>375</v>
      </c>
      <c r="K23" s="40">
        <v>375</v>
      </c>
      <c r="L23" s="40">
        <v>375</v>
      </c>
      <c r="M23" s="40">
        <v>375</v>
      </c>
      <c r="N23" s="40">
        <v>375</v>
      </c>
      <c r="O23" s="40">
        <v>375</v>
      </c>
      <c r="P23" s="40">
        <v>375</v>
      </c>
      <c r="Q23" s="41"/>
      <c r="R23" s="96">
        <f t="shared" si="6"/>
        <v>4500</v>
      </c>
      <c r="S23" s="3"/>
      <c r="T23" s="23"/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1">
        <f t="shared" si="5"/>
        <v>0</v>
      </c>
      <c r="AI23" s="39" t="e">
        <f t="shared" si="7"/>
        <v>#DIV/0!</v>
      </c>
    </row>
    <row r="24" spans="2:35" x14ac:dyDescent="0.25">
      <c r="B24" s="18" t="s">
        <v>22</v>
      </c>
      <c r="C24" s="23" t="s">
        <v>31</v>
      </c>
      <c r="D24" s="40"/>
      <c r="E24" s="40">
        <v>37.5</v>
      </c>
      <c r="F24" s="40">
        <v>37.5</v>
      </c>
      <c r="G24" s="40">
        <v>37.5</v>
      </c>
      <c r="H24" s="40">
        <v>37.5</v>
      </c>
      <c r="I24" s="40">
        <v>37.5</v>
      </c>
      <c r="J24" s="40">
        <v>37.5</v>
      </c>
      <c r="K24" s="40">
        <v>37.5</v>
      </c>
      <c r="L24" s="40">
        <v>37.5</v>
      </c>
      <c r="M24" s="40">
        <v>37.5</v>
      </c>
      <c r="N24" s="40">
        <v>37.5</v>
      </c>
      <c r="O24" s="40">
        <v>37.5</v>
      </c>
      <c r="P24" s="40">
        <v>37.5</v>
      </c>
      <c r="Q24" s="41"/>
      <c r="R24" s="96">
        <f t="shared" si="6"/>
        <v>450</v>
      </c>
      <c r="S24" s="3"/>
      <c r="T24" s="23"/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40">
        <v>0</v>
      </c>
      <c r="AG24" s="40">
        <v>0</v>
      </c>
      <c r="AH24" s="41">
        <f t="shared" si="5"/>
        <v>0</v>
      </c>
      <c r="AI24" s="39" t="e">
        <f t="shared" si="7"/>
        <v>#DIV/0!</v>
      </c>
    </row>
    <row r="25" spans="2:35" x14ac:dyDescent="0.25">
      <c r="B25" s="18" t="s">
        <v>23</v>
      </c>
      <c r="C25" s="23"/>
      <c r="D25" s="40"/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1"/>
      <c r="R25" s="96">
        <f t="shared" si="6"/>
        <v>0</v>
      </c>
      <c r="S25" s="3"/>
      <c r="T25" s="23"/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1">
        <f t="shared" si="5"/>
        <v>0</v>
      </c>
      <c r="AI25" s="39" t="e">
        <f t="shared" si="7"/>
        <v>#DIV/0!</v>
      </c>
    </row>
    <row r="26" spans="2:35" x14ac:dyDescent="0.25">
      <c r="B26" s="18" t="s">
        <v>24</v>
      </c>
      <c r="C26" s="23"/>
      <c r="D26" s="40"/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1"/>
      <c r="R26" s="96">
        <f t="shared" si="6"/>
        <v>0</v>
      </c>
      <c r="S26" s="3"/>
      <c r="T26" s="23"/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1">
        <f t="shared" si="5"/>
        <v>0</v>
      </c>
      <c r="AI26" s="39" t="e">
        <f t="shared" si="7"/>
        <v>#DIV/0!</v>
      </c>
    </row>
    <row r="27" spans="2:35" x14ac:dyDescent="0.25">
      <c r="B27" s="18" t="s">
        <v>25</v>
      </c>
      <c r="C27" s="28"/>
      <c r="D27" s="40"/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2"/>
      <c r="R27" s="96">
        <f t="shared" si="6"/>
        <v>0</v>
      </c>
      <c r="S27" s="3"/>
      <c r="T27" s="28"/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2">
        <f>SUM(U27:AG27)</f>
        <v>0</v>
      </c>
      <c r="AI27" s="43" t="e">
        <f t="shared" si="7"/>
        <v>#DIV/0!</v>
      </c>
    </row>
    <row r="28" spans="2:35" x14ac:dyDescent="0.25">
      <c r="B28" s="18"/>
      <c r="C28" s="44" t="s">
        <v>26</v>
      </c>
      <c r="D28" s="45"/>
      <c r="E28" s="45">
        <f>SUM(E20:E27)</f>
        <v>3547.5</v>
      </c>
      <c r="F28" s="45">
        <f t="shared" ref="F28:P28" si="8">SUM(F20:F27)</f>
        <v>3547.5</v>
      </c>
      <c r="G28" s="45">
        <f t="shared" si="8"/>
        <v>3547.5</v>
      </c>
      <c r="H28" s="45">
        <f t="shared" si="8"/>
        <v>3547.5</v>
      </c>
      <c r="I28" s="45">
        <f t="shared" si="8"/>
        <v>3547.5</v>
      </c>
      <c r="J28" s="45">
        <f t="shared" si="8"/>
        <v>3547.5</v>
      </c>
      <c r="K28" s="45">
        <f t="shared" si="8"/>
        <v>3547.5</v>
      </c>
      <c r="L28" s="45">
        <f t="shared" si="8"/>
        <v>3547.5</v>
      </c>
      <c r="M28" s="45">
        <f t="shared" si="8"/>
        <v>3547.5</v>
      </c>
      <c r="N28" s="45">
        <f t="shared" si="8"/>
        <v>3547.5</v>
      </c>
      <c r="O28" s="45">
        <f t="shared" si="8"/>
        <v>3547.5</v>
      </c>
      <c r="P28" s="45">
        <f t="shared" si="8"/>
        <v>3547.5</v>
      </c>
      <c r="Q28" s="46"/>
      <c r="R28" s="97">
        <f>SUM(E28:P28)</f>
        <v>42570</v>
      </c>
      <c r="S28" s="3"/>
      <c r="T28" s="44" t="s">
        <v>26</v>
      </c>
      <c r="U28" s="45">
        <f>SUM(U20:U27)</f>
        <v>0</v>
      </c>
      <c r="V28" s="45">
        <f t="shared" ref="V28:AG28" si="9">SUM(V20:V27)</f>
        <v>0</v>
      </c>
      <c r="W28" s="45">
        <f t="shared" si="9"/>
        <v>0</v>
      </c>
      <c r="X28" s="45">
        <f t="shared" si="9"/>
        <v>0</v>
      </c>
      <c r="Y28" s="45">
        <f t="shared" si="9"/>
        <v>0</v>
      </c>
      <c r="Z28" s="45">
        <f t="shared" si="9"/>
        <v>0</v>
      </c>
      <c r="AA28" s="45">
        <f t="shared" si="9"/>
        <v>0</v>
      </c>
      <c r="AB28" s="45">
        <f t="shared" si="9"/>
        <v>0</v>
      </c>
      <c r="AC28" s="45">
        <f t="shared" si="9"/>
        <v>0</v>
      </c>
      <c r="AD28" s="45">
        <f t="shared" si="9"/>
        <v>0</v>
      </c>
      <c r="AE28" s="45">
        <f t="shared" si="9"/>
        <v>0</v>
      </c>
      <c r="AF28" s="45">
        <f t="shared" si="9"/>
        <v>0</v>
      </c>
      <c r="AG28" s="45">
        <f t="shared" si="9"/>
        <v>0</v>
      </c>
      <c r="AH28" s="46">
        <f>SUM(U28:AG28)</f>
        <v>0</v>
      </c>
      <c r="AI28" s="47" t="e">
        <f t="shared" si="7"/>
        <v>#DIV/0!</v>
      </c>
    </row>
    <row r="29" spans="2:35" x14ac:dyDescent="0.25">
      <c r="B29" s="18"/>
      <c r="C29" s="48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50"/>
      <c r="R29" s="43"/>
      <c r="S29" s="3"/>
      <c r="T29" s="48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50"/>
      <c r="AI29" s="43"/>
    </row>
    <row r="30" spans="2:35" x14ac:dyDescent="0.25">
      <c r="B30" s="18"/>
      <c r="C30" s="113" t="s">
        <v>27</v>
      </c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5"/>
      <c r="S30" s="3"/>
      <c r="T30" s="113" t="s">
        <v>27</v>
      </c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5"/>
    </row>
    <row r="31" spans="2:35" x14ac:dyDescent="0.25">
      <c r="B31" s="18" t="s">
        <v>22</v>
      </c>
      <c r="C31" s="19" t="s">
        <v>29</v>
      </c>
      <c r="D31" s="37"/>
      <c r="E31" s="37">
        <v>600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8"/>
      <c r="R31" s="96">
        <f>SUM(E31:P31)</f>
        <v>600</v>
      </c>
      <c r="S31" s="3"/>
      <c r="T31" s="19" t="s">
        <v>28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8">
        <f t="shared" ref="AH31:AH49" si="10">SUM(U31:AG31)</f>
        <v>0</v>
      </c>
      <c r="AI31" s="39" t="e">
        <f>AH31/$Q$51</f>
        <v>#DIV/0!</v>
      </c>
    </row>
    <row r="32" spans="2:35" x14ac:dyDescent="0.25">
      <c r="B32" s="18" t="s">
        <v>23</v>
      </c>
      <c r="C32" s="23" t="s">
        <v>30</v>
      </c>
      <c r="D32" s="40"/>
      <c r="E32" s="40">
        <v>240</v>
      </c>
      <c r="F32" s="40">
        <v>240</v>
      </c>
      <c r="G32" s="40">
        <v>240</v>
      </c>
      <c r="H32" s="40">
        <v>240</v>
      </c>
      <c r="I32" s="40">
        <v>240</v>
      </c>
      <c r="J32" s="40">
        <v>240</v>
      </c>
      <c r="K32" s="40">
        <v>240</v>
      </c>
      <c r="L32" s="40">
        <v>240</v>
      </c>
      <c r="M32" s="40">
        <v>240</v>
      </c>
      <c r="N32" s="40">
        <v>240</v>
      </c>
      <c r="O32" s="40">
        <v>240</v>
      </c>
      <c r="P32" s="40">
        <v>240</v>
      </c>
      <c r="Q32" s="41"/>
      <c r="R32" s="96">
        <f t="shared" ref="R32:R50" si="11">SUM(E32:P32)</f>
        <v>2880</v>
      </c>
      <c r="S32" s="3"/>
      <c r="T32" s="23" t="s">
        <v>29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1">
        <f t="shared" si="10"/>
        <v>0</v>
      </c>
      <c r="AI32" s="39" t="e">
        <f t="shared" ref="AI32:AI49" si="12">AH32/$Q$51</f>
        <v>#DIV/0!</v>
      </c>
    </row>
    <row r="33" spans="2:35" x14ac:dyDescent="0.25">
      <c r="B33" s="18" t="s">
        <v>24</v>
      </c>
      <c r="C33" s="23" t="s">
        <v>96</v>
      </c>
      <c r="D33" s="40"/>
      <c r="E33" s="40">
        <v>50</v>
      </c>
      <c r="F33" s="40">
        <v>50</v>
      </c>
      <c r="G33" s="40">
        <v>50</v>
      </c>
      <c r="H33" s="40">
        <v>50</v>
      </c>
      <c r="I33" s="40">
        <v>50</v>
      </c>
      <c r="J33" s="40">
        <v>50</v>
      </c>
      <c r="K33" s="40">
        <v>50</v>
      </c>
      <c r="L33" s="40">
        <v>50</v>
      </c>
      <c r="M33" s="40">
        <v>50</v>
      </c>
      <c r="N33" s="40">
        <v>50</v>
      </c>
      <c r="O33" s="40">
        <v>50</v>
      </c>
      <c r="P33" s="40">
        <v>50</v>
      </c>
      <c r="Q33" s="41"/>
      <c r="R33" s="96">
        <f t="shared" si="11"/>
        <v>600</v>
      </c>
      <c r="S33" s="3"/>
      <c r="T33" s="23" t="s">
        <v>30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0</v>
      </c>
      <c r="AE33" s="40">
        <v>0</v>
      </c>
      <c r="AF33" s="40">
        <v>0</v>
      </c>
      <c r="AG33" s="40">
        <v>0</v>
      </c>
      <c r="AH33" s="41">
        <f t="shared" si="10"/>
        <v>0</v>
      </c>
      <c r="AI33" s="39" t="e">
        <f t="shared" si="12"/>
        <v>#DIV/0!</v>
      </c>
    </row>
    <row r="34" spans="2:35" x14ac:dyDescent="0.25">
      <c r="B34" s="18" t="s">
        <v>25</v>
      </c>
      <c r="C34" s="23" t="s">
        <v>97</v>
      </c>
      <c r="D34" s="40"/>
      <c r="E34" s="40">
        <f>500/12</f>
        <v>41.666666666666664</v>
      </c>
      <c r="F34" s="40">
        <f t="shared" ref="F34:P34" si="13">500/12</f>
        <v>41.666666666666664</v>
      </c>
      <c r="G34" s="40">
        <f t="shared" si="13"/>
        <v>41.666666666666664</v>
      </c>
      <c r="H34" s="40">
        <f t="shared" si="13"/>
        <v>41.666666666666664</v>
      </c>
      <c r="I34" s="40">
        <f t="shared" si="13"/>
        <v>41.666666666666664</v>
      </c>
      <c r="J34" s="40">
        <f t="shared" si="13"/>
        <v>41.666666666666664</v>
      </c>
      <c r="K34" s="40">
        <f t="shared" si="13"/>
        <v>41.666666666666664</v>
      </c>
      <c r="L34" s="40">
        <f t="shared" si="13"/>
        <v>41.666666666666664</v>
      </c>
      <c r="M34" s="40">
        <f t="shared" si="13"/>
        <v>41.666666666666664</v>
      </c>
      <c r="N34" s="40">
        <f t="shared" si="13"/>
        <v>41.666666666666664</v>
      </c>
      <c r="O34" s="40">
        <f t="shared" si="13"/>
        <v>41.666666666666664</v>
      </c>
      <c r="P34" s="40">
        <f t="shared" si="13"/>
        <v>41.666666666666664</v>
      </c>
      <c r="Q34" s="41"/>
      <c r="R34" s="96">
        <f t="shared" si="11"/>
        <v>500.00000000000006</v>
      </c>
      <c r="S34" s="3"/>
      <c r="T34" s="23" t="s">
        <v>31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1">
        <f t="shared" si="10"/>
        <v>0</v>
      </c>
      <c r="AI34" s="39" t="e">
        <f t="shared" si="12"/>
        <v>#DIV/0!</v>
      </c>
    </row>
    <row r="35" spans="2:35" x14ac:dyDescent="0.25">
      <c r="B35" s="18" t="s">
        <v>32</v>
      </c>
      <c r="C35" s="23" t="s">
        <v>37</v>
      </c>
      <c r="D35" s="40"/>
      <c r="E35" s="40">
        <v>300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1"/>
      <c r="R35" s="96">
        <f t="shared" si="11"/>
        <v>300</v>
      </c>
      <c r="S35" s="3"/>
      <c r="T35" s="23" t="s">
        <v>33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1">
        <f t="shared" si="10"/>
        <v>0</v>
      </c>
      <c r="AI35" s="39" t="e">
        <f t="shared" si="12"/>
        <v>#DIV/0!</v>
      </c>
    </row>
    <row r="36" spans="2:35" x14ac:dyDescent="0.25">
      <c r="B36" s="18" t="s">
        <v>34</v>
      </c>
      <c r="C36" s="23" t="s">
        <v>98</v>
      </c>
      <c r="D36" s="40"/>
      <c r="E36" s="40">
        <v>800</v>
      </c>
      <c r="F36" s="40">
        <v>800</v>
      </c>
      <c r="G36" s="40">
        <v>800</v>
      </c>
      <c r="H36" s="40">
        <v>800</v>
      </c>
      <c r="I36" s="40">
        <v>800</v>
      </c>
      <c r="J36" s="40">
        <v>800</v>
      </c>
      <c r="K36" s="40">
        <v>800</v>
      </c>
      <c r="L36" s="40">
        <v>800</v>
      </c>
      <c r="M36" s="40">
        <v>800</v>
      </c>
      <c r="N36" s="40">
        <v>800</v>
      </c>
      <c r="O36" s="40">
        <v>800</v>
      </c>
      <c r="P36" s="40">
        <v>800</v>
      </c>
      <c r="Q36" s="41"/>
      <c r="R36" s="96">
        <f t="shared" si="11"/>
        <v>9600</v>
      </c>
      <c r="S36" s="3"/>
      <c r="T36" s="23" t="s">
        <v>35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1">
        <f t="shared" si="10"/>
        <v>0</v>
      </c>
      <c r="AI36" s="39" t="e">
        <f t="shared" si="12"/>
        <v>#DIV/0!</v>
      </c>
    </row>
    <row r="37" spans="2:35" x14ac:dyDescent="0.25">
      <c r="B37" s="18" t="s">
        <v>36</v>
      </c>
      <c r="C37" s="23" t="s">
        <v>99</v>
      </c>
      <c r="D37" s="40"/>
      <c r="E37" s="40">
        <f>1800/12</f>
        <v>150</v>
      </c>
      <c r="F37" s="40">
        <f t="shared" ref="F37:P37" si="14">1800/12</f>
        <v>150</v>
      </c>
      <c r="G37" s="40">
        <f t="shared" si="14"/>
        <v>150</v>
      </c>
      <c r="H37" s="40">
        <f t="shared" si="14"/>
        <v>150</v>
      </c>
      <c r="I37" s="40">
        <f t="shared" si="14"/>
        <v>150</v>
      </c>
      <c r="J37" s="40">
        <f t="shared" si="14"/>
        <v>150</v>
      </c>
      <c r="K37" s="40">
        <f t="shared" si="14"/>
        <v>150</v>
      </c>
      <c r="L37" s="40">
        <f t="shared" si="14"/>
        <v>150</v>
      </c>
      <c r="M37" s="40">
        <f t="shared" si="14"/>
        <v>150</v>
      </c>
      <c r="N37" s="40">
        <f t="shared" si="14"/>
        <v>150</v>
      </c>
      <c r="O37" s="40">
        <f t="shared" si="14"/>
        <v>150</v>
      </c>
      <c r="P37" s="40">
        <f t="shared" si="14"/>
        <v>150</v>
      </c>
      <c r="Q37" s="41"/>
      <c r="R37" s="96">
        <f t="shared" si="11"/>
        <v>1800</v>
      </c>
      <c r="S37" s="3"/>
      <c r="T37" s="23" t="s">
        <v>37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1">
        <f t="shared" si="10"/>
        <v>0</v>
      </c>
      <c r="AI37" s="39" t="e">
        <f t="shared" si="12"/>
        <v>#DIV/0!</v>
      </c>
    </row>
    <row r="38" spans="2:35" x14ac:dyDescent="0.25">
      <c r="B38" s="18" t="s">
        <v>38</v>
      </c>
      <c r="C38" s="23" t="s">
        <v>100</v>
      </c>
      <c r="D38" s="40"/>
      <c r="E38" s="40">
        <f>2400/12</f>
        <v>200</v>
      </c>
      <c r="F38" s="40">
        <f t="shared" ref="F38:P38" si="15">2400/12</f>
        <v>200</v>
      </c>
      <c r="G38" s="40">
        <f t="shared" si="15"/>
        <v>200</v>
      </c>
      <c r="H38" s="40">
        <f t="shared" si="15"/>
        <v>200</v>
      </c>
      <c r="I38" s="40">
        <f t="shared" si="15"/>
        <v>200</v>
      </c>
      <c r="J38" s="40">
        <f t="shared" si="15"/>
        <v>200</v>
      </c>
      <c r="K38" s="40">
        <f t="shared" si="15"/>
        <v>200</v>
      </c>
      <c r="L38" s="40">
        <f t="shared" si="15"/>
        <v>200</v>
      </c>
      <c r="M38" s="40">
        <f t="shared" si="15"/>
        <v>200</v>
      </c>
      <c r="N38" s="40">
        <f t="shared" si="15"/>
        <v>200</v>
      </c>
      <c r="O38" s="40">
        <f t="shared" si="15"/>
        <v>200</v>
      </c>
      <c r="P38" s="40">
        <f t="shared" si="15"/>
        <v>200</v>
      </c>
      <c r="Q38" s="41"/>
      <c r="R38" s="96">
        <f t="shared" si="11"/>
        <v>2400</v>
      </c>
      <c r="S38" s="3"/>
      <c r="T38" s="23" t="s">
        <v>39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  <c r="AD38" s="40">
        <v>0</v>
      </c>
      <c r="AE38" s="40">
        <v>0</v>
      </c>
      <c r="AF38" s="40">
        <v>0</v>
      </c>
      <c r="AG38" s="40">
        <v>0</v>
      </c>
      <c r="AH38" s="41">
        <f t="shared" si="10"/>
        <v>0</v>
      </c>
      <c r="AI38" s="39" t="e">
        <f t="shared" si="12"/>
        <v>#DIV/0!</v>
      </c>
    </row>
    <row r="39" spans="2:35" x14ac:dyDescent="0.25">
      <c r="B39" s="18" t="s">
        <v>40</v>
      </c>
      <c r="C39" s="23" t="s">
        <v>90</v>
      </c>
      <c r="D39" s="40"/>
      <c r="E39" s="40">
        <v>97.5</v>
      </c>
      <c r="F39" s="40">
        <v>97.5</v>
      </c>
      <c r="G39" s="40">
        <v>97.5</v>
      </c>
      <c r="H39" s="40">
        <v>97.5</v>
      </c>
      <c r="I39" s="40">
        <v>97.5</v>
      </c>
      <c r="J39" s="40">
        <v>97.5</v>
      </c>
      <c r="K39" s="40">
        <v>97.5</v>
      </c>
      <c r="L39" s="40">
        <v>97.5</v>
      </c>
      <c r="M39" s="40">
        <v>97.5</v>
      </c>
      <c r="N39" s="40">
        <v>97.5</v>
      </c>
      <c r="O39" s="40">
        <v>97.5</v>
      </c>
      <c r="P39" s="40">
        <v>97.5</v>
      </c>
      <c r="Q39" s="41"/>
      <c r="R39" s="96">
        <f t="shared" si="11"/>
        <v>1170</v>
      </c>
      <c r="S39" s="3"/>
      <c r="T39" s="23" t="s">
        <v>41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1">
        <f t="shared" si="10"/>
        <v>0</v>
      </c>
      <c r="AI39" s="39" t="e">
        <f t="shared" si="12"/>
        <v>#DIV/0!</v>
      </c>
    </row>
    <row r="40" spans="2:35" x14ac:dyDescent="0.25">
      <c r="B40" s="18" t="s">
        <v>42</v>
      </c>
      <c r="C40" s="23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1"/>
      <c r="R40" s="96">
        <f t="shared" si="11"/>
        <v>0</v>
      </c>
      <c r="S40" s="3"/>
      <c r="T40" s="23" t="s">
        <v>43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1">
        <f t="shared" si="10"/>
        <v>0</v>
      </c>
      <c r="AI40" s="39" t="e">
        <f t="shared" si="12"/>
        <v>#DIV/0!</v>
      </c>
    </row>
    <row r="41" spans="2:35" x14ac:dyDescent="0.25">
      <c r="B41" s="18" t="s">
        <v>44</v>
      </c>
      <c r="C41" s="23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1"/>
      <c r="R41" s="96">
        <f t="shared" si="11"/>
        <v>0</v>
      </c>
      <c r="S41" s="3"/>
      <c r="T41" s="23" t="s">
        <v>45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1">
        <f t="shared" si="10"/>
        <v>0</v>
      </c>
      <c r="AI41" s="39" t="e">
        <f t="shared" si="12"/>
        <v>#DIV/0!</v>
      </c>
    </row>
    <row r="42" spans="2:35" x14ac:dyDescent="0.25">
      <c r="B42" s="18" t="s">
        <v>46</v>
      </c>
      <c r="C42" s="23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1"/>
      <c r="R42" s="96">
        <f t="shared" si="11"/>
        <v>0</v>
      </c>
      <c r="S42" s="3"/>
      <c r="T42" s="23" t="s">
        <v>47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1">
        <f t="shared" si="10"/>
        <v>0</v>
      </c>
      <c r="AI42" s="39" t="e">
        <f t="shared" si="12"/>
        <v>#DIV/0!</v>
      </c>
    </row>
    <row r="43" spans="2:35" x14ac:dyDescent="0.25">
      <c r="B43" s="18" t="s">
        <v>48</v>
      </c>
      <c r="C43" s="23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1"/>
      <c r="R43" s="96">
        <f t="shared" si="11"/>
        <v>0</v>
      </c>
      <c r="S43" s="3"/>
      <c r="T43" s="23" t="s">
        <v>49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1">
        <f t="shared" si="10"/>
        <v>0</v>
      </c>
      <c r="AI43" s="39" t="e">
        <f t="shared" si="12"/>
        <v>#DIV/0!</v>
      </c>
    </row>
    <row r="44" spans="2:35" x14ac:dyDescent="0.25">
      <c r="B44" s="18" t="s">
        <v>50</v>
      </c>
      <c r="C44" s="23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1"/>
      <c r="R44" s="96">
        <f t="shared" si="11"/>
        <v>0</v>
      </c>
      <c r="S44" s="3"/>
      <c r="T44" s="23" t="s">
        <v>51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1">
        <f t="shared" si="10"/>
        <v>0</v>
      </c>
      <c r="AI44" s="39" t="e">
        <f t="shared" si="12"/>
        <v>#DIV/0!</v>
      </c>
    </row>
    <row r="45" spans="2:35" x14ac:dyDescent="0.25">
      <c r="B45" s="18" t="s">
        <v>52</v>
      </c>
      <c r="C45" s="23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1"/>
      <c r="R45" s="96">
        <f t="shared" si="11"/>
        <v>0</v>
      </c>
      <c r="S45" s="3"/>
      <c r="T45" s="23" t="s">
        <v>53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1">
        <f t="shared" si="10"/>
        <v>0</v>
      </c>
      <c r="AI45" s="39" t="e">
        <f t="shared" si="12"/>
        <v>#DIV/0!</v>
      </c>
    </row>
    <row r="46" spans="2:35" x14ac:dyDescent="0.25">
      <c r="B46" s="18" t="s">
        <v>54</v>
      </c>
      <c r="C46" s="23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1"/>
      <c r="R46" s="96">
        <f t="shared" si="11"/>
        <v>0</v>
      </c>
      <c r="S46" s="3"/>
      <c r="T46" s="23" t="s">
        <v>55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1">
        <f t="shared" si="10"/>
        <v>0</v>
      </c>
      <c r="AI46" s="39" t="e">
        <f t="shared" si="12"/>
        <v>#DIV/0!</v>
      </c>
    </row>
    <row r="47" spans="2:35" x14ac:dyDescent="0.25">
      <c r="B47" s="18" t="s">
        <v>56</v>
      </c>
      <c r="C47" s="23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1"/>
      <c r="R47" s="96">
        <f t="shared" si="11"/>
        <v>0</v>
      </c>
      <c r="S47" s="3"/>
      <c r="T47" s="23" t="s">
        <v>57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0</v>
      </c>
      <c r="AD47" s="40">
        <v>0</v>
      </c>
      <c r="AE47" s="40">
        <v>0</v>
      </c>
      <c r="AF47" s="40">
        <v>0</v>
      </c>
      <c r="AG47" s="40">
        <v>0</v>
      </c>
      <c r="AH47" s="41">
        <f t="shared" si="10"/>
        <v>0</v>
      </c>
      <c r="AI47" s="39" t="e">
        <f t="shared" si="12"/>
        <v>#DIV/0!</v>
      </c>
    </row>
    <row r="48" spans="2:35" x14ac:dyDescent="0.25">
      <c r="B48" s="18" t="s">
        <v>58</v>
      </c>
      <c r="C48" s="28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1"/>
      <c r="R48" s="96">
        <f t="shared" si="11"/>
        <v>0</v>
      </c>
      <c r="S48" s="3"/>
      <c r="T48" s="28" t="s">
        <v>59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1">
        <f t="shared" si="10"/>
        <v>0</v>
      </c>
      <c r="AI48" s="39" t="e">
        <f t="shared" si="12"/>
        <v>#DIV/0!</v>
      </c>
    </row>
    <row r="49" spans="2:35" x14ac:dyDescent="0.25">
      <c r="B49" s="18" t="s">
        <v>60</v>
      </c>
      <c r="C49" s="28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1"/>
      <c r="R49" s="96">
        <f t="shared" si="11"/>
        <v>0</v>
      </c>
      <c r="S49" s="3"/>
      <c r="T49" s="28" t="s">
        <v>61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1">
        <f t="shared" si="10"/>
        <v>0</v>
      </c>
      <c r="AI49" s="39" t="e">
        <f t="shared" si="12"/>
        <v>#DIV/0!</v>
      </c>
    </row>
    <row r="50" spans="2:35" x14ac:dyDescent="0.25">
      <c r="B50" s="18" t="s">
        <v>62</v>
      </c>
      <c r="C50" s="28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42"/>
      <c r="R50" s="96">
        <f t="shared" si="11"/>
        <v>0</v>
      </c>
      <c r="S50" s="3"/>
      <c r="T50" s="28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42"/>
      <c r="AI50" s="52"/>
    </row>
    <row r="51" spans="2:35" x14ac:dyDescent="0.25">
      <c r="B51" s="18"/>
      <c r="C51" s="44" t="s">
        <v>63</v>
      </c>
      <c r="D51" s="45"/>
      <c r="E51" s="45">
        <f>SUM(E31:E50)</f>
        <v>2479.1666666666665</v>
      </c>
      <c r="F51" s="45">
        <f t="shared" ref="F51:P51" si="16">SUM(F31:F50)</f>
        <v>1579.1666666666667</v>
      </c>
      <c r="G51" s="45">
        <f t="shared" si="16"/>
        <v>1579.1666666666667</v>
      </c>
      <c r="H51" s="45">
        <f t="shared" si="16"/>
        <v>1579.1666666666667</v>
      </c>
      <c r="I51" s="45">
        <f t="shared" si="16"/>
        <v>1579.1666666666667</v>
      </c>
      <c r="J51" s="45">
        <f t="shared" si="16"/>
        <v>1579.1666666666667</v>
      </c>
      <c r="K51" s="45">
        <f t="shared" si="16"/>
        <v>1579.1666666666667</v>
      </c>
      <c r="L51" s="45">
        <f t="shared" si="16"/>
        <v>1579.1666666666667</v>
      </c>
      <c r="M51" s="45">
        <f t="shared" si="16"/>
        <v>1579.1666666666667</v>
      </c>
      <c r="N51" s="45">
        <f t="shared" si="16"/>
        <v>1579.1666666666667</v>
      </c>
      <c r="O51" s="45">
        <f t="shared" si="16"/>
        <v>1579.1666666666667</v>
      </c>
      <c r="P51" s="45">
        <f t="shared" si="16"/>
        <v>1579.1666666666667</v>
      </c>
      <c r="Q51" s="45"/>
      <c r="R51" s="98">
        <f>SUM(E51:P51)</f>
        <v>19850</v>
      </c>
      <c r="S51" s="3"/>
      <c r="T51" s="44" t="s">
        <v>63</v>
      </c>
      <c r="U51" s="45">
        <f>SUM(U31:U50)</f>
        <v>0</v>
      </c>
      <c r="V51" s="45">
        <f>SUM(V31:V50)</f>
        <v>0</v>
      </c>
      <c r="W51" s="45">
        <f t="shared" ref="W51:AH51" si="17">SUM(W31:W50)</f>
        <v>0</v>
      </c>
      <c r="X51" s="45">
        <f t="shared" si="17"/>
        <v>0</v>
      </c>
      <c r="Y51" s="45">
        <f t="shared" si="17"/>
        <v>0</v>
      </c>
      <c r="Z51" s="45">
        <f t="shared" si="17"/>
        <v>0</v>
      </c>
      <c r="AA51" s="45">
        <f t="shared" si="17"/>
        <v>0</v>
      </c>
      <c r="AB51" s="45">
        <f t="shared" si="17"/>
        <v>0</v>
      </c>
      <c r="AC51" s="45">
        <f t="shared" si="17"/>
        <v>0</v>
      </c>
      <c r="AD51" s="45">
        <f t="shared" si="17"/>
        <v>0</v>
      </c>
      <c r="AE51" s="45">
        <f t="shared" si="17"/>
        <v>0</v>
      </c>
      <c r="AF51" s="45">
        <f t="shared" si="17"/>
        <v>0</v>
      </c>
      <c r="AG51" s="45">
        <f t="shared" si="17"/>
        <v>0</v>
      </c>
      <c r="AH51" s="45">
        <f t="shared" si="17"/>
        <v>0</v>
      </c>
      <c r="AI51" s="53" t="e">
        <f>AH51/$Q$51</f>
        <v>#DIV/0!</v>
      </c>
    </row>
    <row r="52" spans="2:35" x14ac:dyDescent="0.25">
      <c r="B52" s="18"/>
      <c r="C52" s="54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43"/>
      <c r="S52" s="3"/>
      <c r="T52" s="54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50"/>
      <c r="AI52" s="43"/>
    </row>
    <row r="53" spans="2:35" x14ac:dyDescent="0.25">
      <c r="B53" s="5"/>
      <c r="C53" s="32" t="s">
        <v>64</v>
      </c>
      <c r="D53" s="55"/>
      <c r="E53" s="55">
        <f>E28+E51</f>
        <v>6026.6666666666661</v>
      </c>
      <c r="F53" s="55">
        <f t="shared" ref="F53:P53" si="18">F28+F51</f>
        <v>5126.666666666667</v>
      </c>
      <c r="G53" s="55">
        <f t="shared" si="18"/>
        <v>5126.666666666667</v>
      </c>
      <c r="H53" s="55">
        <f t="shared" si="18"/>
        <v>5126.666666666667</v>
      </c>
      <c r="I53" s="55">
        <f t="shared" si="18"/>
        <v>5126.666666666667</v>
      </c>
      <c r="J53" s="55">
        <f t="shared" si="18"/>
        <v>5126.666666666667</v>
      </c>
      <c r="K53" s="55">
        <f t="shared" si="18"/>
        <v>5126.666666666667</v>
      </c>
      <c r="L53" s="55">
        <f t="shared" si="18"/>
        <v>5126.666666666667</v>
      </c>
      <c r="M53" s="55">
        <f t="shared" si="18"/>
        <v>5126.666666666667</v>
      </c>
      <c r="N53" s="55">
        <f t="shared" si="18"/>
        <v>5126.666666666667</v>
      </c>
      <c r="O53" s="55">
        <f t="shared" si="18"/>
        <v>5126.666666666667</v>
      </c>
      <c r="P53" s="55">
        <f t="shared" si="18"/>
        <v>5126.666666666667</v>
      </c>
      <c r="Q53" s="55"/>
      <c r="R53" s="99">
        <f>SUM(E53:P53)</f>
        <v>62419.999999999993</v>
      </c>
      <c r="S53" s="3"/>
      <c r="T53" s="32" t="s">
        <v>64</v>
      </c>
      <c r="U53" s="55">
        <f>U28+U51</f>
        <v>0</v>
      </c>
      <c r="V53" s="55">
        <f>V28+V51</f>
        <v>0</v>
      </c>
      <c r="W53" s="55">
        <f t="shared" ref="W53:AH53" si="19">W28+W51</f>
        <v>0</v>
      </c>
      <c r="X53" s="55">
        <f t="shared" si="19"/>
        <v>0</v>
      </c>
      <c r="Y53" s="55">
        <f t="shared" si="19"/>
        <v>0</v>
      </c>
      <c r="Z53" s="55">
        <f t="shared" si="19"/>
        <v>0</v>
      </c>
      <c r="AA53" s="55">
        <f t="shared" si="19"/>
        <v>0</v>
      </c>
      <c r="AB53" s="55">
        <f t="shared" si="19"/>
        <v>0</v>
      </c>
      <c r="AC53" s="55">
        <f t="shared" si="19"/>
        <v>0</v>
      </c>
      <c r="AD53" s="55">
        <f t="shared" si="19"/>
        <v>0</v>
      </c>
      <c r="AE53" s="55">
        <f t="shared" si="19"/>
        <v>0</v>
      </c>
      <c r="AF53" s="55">
        <f t="shared" si="19"/>
        <v>0</v>
      </c>
      <c r="AG53" s="55">
        <f t="shared" si="19"/>
        <v>0</v>
      </c>
      <c r="AH53" s="55">
        <f t="shared" si="19"/>
        <v>0</v>
      </c>
      <c r="AI53" s="56"/>
    </row>
    <row r="54" spans="2:35" x14ac:dyDescent="0.25">
      <c r="B54" s="5"/>
      <c r="C54" s="19" t="s">
        <v>65</v>
      </c>
      <c r="D54" s="37"/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8"/>
      <c r="R54" s="57"/>
      <c r="S54" s="3"/>
      <c r="T54" s="19" t="s">
        <v>65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  <c r="AC54" s="37">
        <v>0</v>
      </c>
      <c r="AD54" s="37">
        <v>0</v>
      </c>
      <c r="AE54" s="37">
        <v>0</v>
      </c>
      <c r="AF54" s="37">
        <v>0</v>
      </c>
      <c r="AG54" s="37">
        <v>0</v>
      </c>
      <c r="AH54" s="38">
        <f>SUM(U54:AG54)</f>
        <v>0</v>
      </c>
      <c r="AI54" s="57"/>
    </row>
    <row r="55" spans="2:35" x14ac:dyDescent="0.25">
      <c r="B55" s="5"/>
      <c r="C55" s="23" t="s">
        <v>66</v>
      </c>
      <c r="D55" s="40"/>
      <c r="E55" s="40">
        <v>300</v>
      </c>
      <c r="F55" s="40">
        <v>300</v>
      </c>
      <c r="G55" s="40">
        <v>300</v>
      </c>
      <c r="H55" s="40">
        <v>300</v>
      </c>
      <c r="I55" s="40">
        <v>300</v>
      </c>
      <c r="J55" s="40">
        <v>300</v>
      </c>
      <c r="K55" s="40">
        <v>300</v>
      </c>
      <c r="L55" s="40">
        <v>300</v>
      </c>
      <c r="M55" s="40">
        <v>300</v>
      </c>
      <c r="N55" s="40">
        <v>300</v>
      </c>
      <c r="O55" s="40">
        <v>300</v>
      </c>
      <c r="P55" s="40">
        <v>300</v>
      </c>
      <c r="Q55" s="41"/>
      <c r="R55" s="58"/>
      <c r="S55" s="3"/>
      <c r="T55" s="23" t="s">
        <v>66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1">
        <f>SUM(U55:AG55)</f>
        <v>0</v>
      </c>
      <c r="AI55" s="58"/>
    </row>
    <row r="56" spans="2:35" x14ac:dyDescent="0.25">
      <c r="B56" s="5"/>
      <c r="C56" s="23" t="s">
        <v>67</v>
      </c>
      <c r="D56" s="40"/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1"/>
      <c r="R56" s="58"/>
      <c r="S56" s="3"/>
      <c r="T56" s="23" t="s">
        <v>67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1">
        <f>SUM(U56:AG56)</f>
        <v>0</v>
      </c>
      <c r="AI56" s="58"/>
    </row>
    <row r="57" spans="2:35" x14ac:dyDescent="0.25">
      <c r="B57" s="5"/>
      <c r="C57" s="23" t="s">
        <v>68</v>
      </c>
      <c r="D57" s="40"/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1"/>
      <c r="R57" s="58"/>
      <c r="S57" s="3"/>
      <c r="T57" s="23" t="s">
        <v>68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1">
        <f>SUM(U57:AG57)</f>
        <v>0</v>
      </c>
      <c r="AI57" s="58"/>
    </row>
    <row r="58" spans="2:35" x14ac:dyDescent="0.25">
      <c r="B58" s="5"/>
      <c r="C58" s="28" t="s">
        <v>15</v>
      </c>
      <c r="D58" s="51"/>
      <c r="E58" s="51">
        <v>0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0</v>
      </c>
      <c r="O58" s="51">
        <v>0</v>
      </c>
      <c r="P58" s="51">
        <v>0</v>
      </c>
      <c r="Q58" s="42"/>
      <c r="R58" s="59"/>
      <c r="S58" s="3"/>
      <c r="T58" s="28" t="s">
        <v>15</v>
      </c>
      <c r="U58" s="51">
        <v>0</v>
      </c>
      <c r="V58" s="51">
        <v>0</v>
      </c>
      <c r="W58" s="51">
        <v>0</v>
      </c>
      <c r="X58" s="51">
        <v>0</v>
      </c>
      <c r="Y58" s="51">
        <v>0</v>
      </c>
      <c r="Z58" s="51">
        <v>0</v>
      </c>
      <c r="AA58" s="51">
        <v>0</v>
      </c>
      <c r="AB58" s="51">
        <v>0</v>
      </c>
      <c r="AC58" s="51">
        <v>0</v>
      </c>
      <c r="AD58" s="51">
        <v>0</v>
      </c>
      <c r="AE58" s="51">
        <v>0</v>
      </c>
      <c r="AF58" s="51">
        <v>0</v>
      </c>
      <c r="AG58" s="51">
        <v>0</v>
      </c>
      <c r="AH58" s="42">
        <f>SUM(U58:AG58)</f>
        <v>0</v>
      </c>
      <c r="AI58" s="59"/>
    </row>
    <row r="59" spans="2:35" x14ac:dyDescent="0.25">
      <c r="B59" s="5"/>
      <c r="C59" s="32" t="s">
        <v>17</v>
      </c>
      <c r="D59" s="55"/>
      <c r="E59" s="55">
        <f>SUM(E53:E58)</f>
        <v>6326.6666666666661</v>
      </c>
      <c r="F59" s="55">
        <f t="shared" ref="F59:P59" si="20">SUM(F53:F58)</f>
        <v>5426.666666666667</v>
      </c>
      <c r="G59" s="55">
        <f t="shared" si="20"/>
        <v>5426.666666666667</v>
      </c>
      <c r="H59" s="55">
        <f t="shared" si="20"/>
        <v>5426.666666666667</v>
      </c>
      <c r="I59" s="55">
        <f t="shared" si="20"/>
        <v>5426.666666666667</v>
      </c>
      <c r="J59" s="55">
        <f t="shared" si="20"/>
        <v>5426.666666666667</v>
      </c>
      <c r="K59" s="55">
        <f t="shared" si="20"/>
        <v>5426.666666666667</v>
      </c>
      <c r="L59" s="55">
        <f t="shared" si="20"/>
        <v>5426.666666666667</v>
      </c>
      <c r="M59" s="55">
        <f t="shared" si="20"/>
        <v>5426.666666666667</v>
      </c>
      <c r="N59" s="55">
        <f t="shared" si="20"/>
        <v>5426.666666666667</v>
      </c>
      <c r="O59" s="55">
        <f t="shared" si="20"/>
        <v>5426.666666666667</v>
      </c>
      <c r="P59" s="55">
        <f t="shared" si="20"/>
        <v>5426.666666666667</v>
      </c>
      <c r="Q59" s="55"/>
      <c r="R59" s="55">
        <f t="shared" ref="R59" si="21">SUM(R53:R58)</f>
        <v>62419.999999999993</v>
      </c>
      <c r="S59" s="3"/>
      <c r="T59" s="32" t="s">
        <v>17</v>
      </c>
      <c r="U59" s="55">
        <f>SUM(U53:U58)</f>
        <v>0</v>
      </c>
      <c r="V59" s="55">
        <f>SUM(V53:V58)</f>
        <v>0</v>
      </c>
      <c r="W59" s="55">
        <f t="shared" ref="W59:AH59" si="22">SUM(W53:W58)</f>
        <v>0</v>
      </c>
      <c r="X59" s="55">
        <f t="shared" si="22"/>
        <v>0</v>
      </c>
      <c r="Y59" s="55">
        <f t="shared" si="22"/>
        <v>0</v>
      </c>
      <c r="Z59" s="55">
        <f t="shared" si="22"/>
        <v>0</v>
      </c>
      <c r="AA59" s="55">
        <f t="shared" si="22"/>
        <v>0</v>
      </c>
      <c r="AB59" s="55">
        <f t="shared" si="22"/>
        <v>0</v>
      </c>
      <c r="AC59" s="55">
        <f t="shared" si="22"/>
        <v>0</v>
      </c>
      <c r="AD59" s="55">
        <f t="shared" si="22"/>
        <v>0</v>
      </c>
      <c r="AE59" s="55">
        <f t="shared" si="22"/>
        <v>0</v>
      </c>
      <c r="AF59" s="55">
        <f t="shared" si="22"/>
        <v>0</v>
      </c>
      <c r="AG59" s="55">
        <f t="shared" si="22"/>
        <v>0</v>
      </c>
      <c r="AH59" s="55">
        <f t="shared" si="22"/>
        <v>0</v>
      </c>
      <c r="AI59" s="60"/>
    </row>
    <row r="60" spans="2:35" x14ac:dyDescent="0.25">
      <c r="B60" s="5"/>
      <c r="C60" s="61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62"/>
      <c r="S60" s="3"/>
      <c r="T60" s="61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62"/>
    </row>
    <row r="61" spans="2:35" x14ac:dyDescent="0.25">
      <c r="B61" s="5"/>
      <c r="C61" s="32" t="s">
        <v>69</v>
      </c>
      <c r="D61" s="55"/>
      <c r="E61" s="55">
        <f>E16-E59</f>
        <v>2073.3333333333339</v>
      </c>
      <c r="F61" s="55">
        <f t="shared" ref="F61:R61" si="23">F16-F59</f>
        <v>2973.333333333333</v>
      </c>
      <c r="G61" s="55">
        <f t="shared" si="23"/>
        <v>2973.333333333333</v>
      </c>
      <c r="H61" s="55">
        <f t="shared" si="23"/>
        <v>2973.333333333333</v>
      </c>
      <c r="I61" s="55">
        <f t="shared" si="23"/>
        <v>2973.333333333333</v>
      </c>
      <c r="J61" s="55">
        <f t="shared" si="23"/>
        <v>2973.333333333333</v>
      </c>
      <c r="K61" s="55">
        <f t="shared" si="23"/>
        <v>2973.333333333333</v>
      </c>
      <c r="L61" s="55">
        <f t="shared" si="23"/>
        <v>2973.333333333333</v>
      </c>
      <c r="M61" s="55">
        <f t="shared" si="23"/>
        <v>2973.333333333333</v>
      </c>
      <c r="N61" s="55">
        <f t="shared" si="23"/>
        <v>2973.333333333333</v>
      </c>
      <c r="O61" s="55">
        <f t="shared" si="23"/>
        <v>2973.333333333333</v>
      </c>
      <c r="P61" s="55">
        <f t="shared" si="23"/>
        <v>2973.333333333333</v>
      </c>
      <c r="Q61" s="55"/>
      <c r="R61" s="55">
        <f t="shared" si="23"/>
        <v>38380.000000000007</v>
      </c>
      <c r="S61" s="3"/>
      <c r="T61" s="32" t="s">
        <v>69</v>
      </c>
      <c r="U61" s="55">
        <f t="shared" ref="U61:AG61" si="24">U16-U59</f>
        <v>0</v>
      </c>
      <c r="V61" s="55">
        <f t="shared" si="24"/>
        <v>0</v>
      </c>
      <c r="W61" s="55">
        <f t="shared" si="24"/>
        <v>0</v>
      </c>
      <c r="X61" s="55">
        <f t="shared" si="24"/>
        <v>0</v>
      </c>
      <c r="Y61" s="55">
        <f t="shared" si="24"/>
        <v>0</v>
      </c>
      <c r="Z61" s="55">
        <f t="shared" si="24"/>
        <v>0</v>
      </c>
      <c r="AA61" s="55">
        <f t="shared" si="24"/>
        <v>0</v>
      </c>
      <c r="AB61" s="55">
        <f t="shared" si="24"/>
        <v>0</v>
      </c>
      <c r="AC61" s="55">
        <f t="shared" si="24"/>
        <v>0</v>
      </c>
      <c r="AD61" s="55">
        <f t="shared" si="24"/>
        <v>0</v>
      </c>
      <c r="AE61" s="55">
        <f t="shared" si="24"/>
        <v>0</v>
      </c>
      <c r="AF61" s="55">
        <f t="shared" si="24"/>
        <v>0</v>
      </c>
      <c r="AG61" s="55">
        <f t="shared" si="24"/>
        <v>0</v>
      </c>
      <c r="AH61" s="55">
        <f>SUM(U61:AG61)</f>
        <v>0</v>
      </c>
      <c r="AI61" s="60"/>
    </row>
    <row r="62" spans="2:35" x14ac:dyDescent="0.25">
      <c r="B62" s="5"/>
      <c r="C62" s="61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62"/>
      <c r="S62" s="3"/>
      <c r="T62" s="61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62"/>
    </row>
    <row r="63" spans="2:35" x14ac:dyDescent="0.25">
      <c r="B63" s="5"/>
      <c r="C63" s="32" t="s">
        <v>70</v>
      </c>
      <c r="D63" s="55"/>
      <c r="E63" s="55">
        <v>0</v>
      </c>
      <c r="F63" s="55">
        <f>E65</f>
        <v>2073.3333333333339</v>
      </c>
      <c r="G63" s="55">
        <f t="shared" ref="G63:P63" si="25">F65</f>
        <v>5046.666666666667</v>
      </c>
      <c r="H63" s="55">
        <f t="shared" si="25"/>
        <v>8020</v>
      </c>
      <c r="I63" s="55">
        <f t="shared" si="25"/>
        <v>10993.333333333332</v>
      </c>
      <c r="J63" s="55">
        <f t="shared" si="25"/>
        <v>13966.666666666664</v>
      </c>
      <c r="K63" s="55">
        <f t="shared" si="25"/>
        <v>16939.999999999996</v>
      </c>
      <c r="L63" s="55">
        <f t="shared" si="25"/>
        <v>19913.333333333328</v>
      </c>
      <c r="M63" s="55">
        <f t="shared" si="25"/>
        <v>22886.666666666661</v>
      </c>
      <c r="N63" s="55">
        <f t="shared" si="25"/>
        <v>25859.999999999993</v>
      </c>
      <c r="O63" s="55">
        <f t="shared" si="25"/>
        <v>28833.333333333325</v>
      </c>
      <c r="P63" s="55">
        <f t="shared" si="25"/>
        <v>31806.666666666657</v>
      </c>
      <c r="Q63" s="55"/>
      <c r="R63" s="60"/>
      <c r="S63" s="3"/>
      <c r="T63" s="32" t="s">
        <v>70</v>
      </c>
      <c r="U63" s="55">
        <v>0</v>
      </c>
      <c r="V63" s="55">
        <f t="shared" ref="V63:AG63" si="26">U65</f>
        <v>0</v>
      </c>
      <c r="W63" s="55">
        <f t="shared" si="26"/>
        <v>0</v>
      </c>
      <c r="X63" s="55">
        <f t="shared" si="26"/>
        <v>0</v>
      </c>
      <c r="Y63" s="55">
        <f t="shared" si="26"/>
        <v>0</v>
      </c>
      <c r="Z63" s="55">
        <f t="shared" si="26"/>
        <v>0</v>
      </c>
      <c r="AA63" s="55">
        <f t="shared" si="26"/>
        <v>0</v>
      </c>
      <c r="AB63" s="55">
        <f t="shared" si="26"/>
        <v>0</v>
      </c>
      <c r="AC63" s="55">
        <f t="shared" si="26"/>
        <v>0</v>
      </c>
      <c r="AD63" s="55">
        <f t="shared" si="26"/>
        <v>0</v>
      </c>
      <c r="AE63" s="55">
        <f t="shared" si="26"/>
        <v>0</v>
      </c>
      <c r="AF63" s="55">
        <f t="shared" si="26"/>
        <v>0</v>
      </c>
      <c r="AG63" s="55">
        <f t="shared" si="26"/>
        <v>0</v>
      </c>
      <c r="AH63" s="55">
        <f>SUM(U63:AG63)</f>
        <v>0</v>
      </c>
      <c r="AI63" s="60"/>
    </row>
    <row r="64" spans="2:35" x14ac:dyDescent="0.25">
      <c r="B64" s="5"/>
      <c r="C64" s="61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62"/>
      <c r="S64" s="3"/>
      <c r="T64" s="61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62"/>
    </row>
    <row r="65" spans="2:35" x14ac:dyDescent="0.25">
      <c r="B65" s="5"/>
      <c r="C65" s="32" t="s">
        <v>71</v>
      </c>
      <c r="D65" s="55"/>
      <c r="E65" s="55">
        <f>E61+E63</f>
        <v>2073.3333333333339</v>
      </c>
      <c r="F65" s="55">
        <f t="shared" ref="F65:P65" si="27">F61+F63</f>
        <v>5046.666666666667</v>
      </c>
      <c r="G65" s="55">
        <f t="shared" si="27"/>
        <v>8020</v>
      </c>
      <c r="H65" s="55">
        <f t="shared" si="27"/>
        <v>10993.333333333332</v>
      </c>
      <c r="I65" s="55">
        <f t="shared" si="27"/>
        <v>13966.666666666664</v>
      </c>
      <c r="J65" s="55">
        <f t="shared" si="27"/>
        <v>16939.999999999996</v>
      </c>
      <c r="K65" s="55">
        <f t="shared" si="27"/>
        <v>19913.333333333328</v>
      </c>
      <c r="L65" s="55">
        <f t="shared" si="27"/>
        <v>22886.666666666661</v>
      </c>
      <c r="M65" s="55">
        <f t="shared" si="27"/>
        <v>25859.999999999993</v>
      </c>
      <c r="N65" s="55">
        <f t="shared" si="27"/>
        <v>28833.333333333325</v>
      </c>
      <c r="O65" s="55">
        <f t="shared" si="27"/>
        <v>31806.666666666657</v>
      </c>
      <c r="P65" s="55">
        <f t="shared" si="27"/>
        <v>34779.999999999993</v>
      </c>
      <c r="Q65" s="55"/>
      <c r="R65" s="60"/>
      <c r="S65" s="3"/>
      <c r="T65" s="32" t="s">
        <v>71</v>
      </c>
      <c r="U65" s="55">
        <f>U63+U61</f>
        <v>0</v>
      </c>
      <c r="V65" s="55">
        <f>V63+V61</f>
        <v>0</v>
      </c>
      <c r="W65" s="55">
        <f t="shared" ref="W65:AG65" si="28">W63+W61</f>
        <v>0</v>
      </c>
      <c r="X65" s="55">
        <f t="shared" si="28"/>
        <v>0</v>
      </c>
      <c r="Y65" s="55">
        <f t="shared" si="28"/>
        <v>0</v>
      </c>
      <c r="Z65" s="55">
        <f t="shared" si="28"/>
        <v>0</v>
      </c>
      <c r="AA65" s="55">
        <f t="shared" si="28"/>
        <v>0</v>
      </c>
      <c r="AB65" s="55">
        <f t="shared" si="28"/>
        <v>0</v>
      </c>
      <c r="AC65" s="55">
        <f t="shared" si="28"/>
        <v>0</v>
      </c>
      <c r="AD65" s="55">
        <f t="shared" si="28"/>
        <v>0</v>
      </c>
      <c r="AE65" s="55">
        <f t="shared" si="28"/>
        <v>0</v>
      </c>
      <c r="AF65" s="55">
        <f t="shared" si="28"/>
        <v>0</v>
      </c>
      <c r="AG65" s="55">
        <f t="shared" si="28"/>
        <v>0</v>
      </c>
      <c r="AH65" s="55">
        <f>SUM(U65:AG65)</f>
        <v>0</v>
      </c>
      <c r="AI65" s="60"/>
    </row>
    <row r="66" spans="2:35" x14ac:dyDescent="0.25">
      <c r="B66" s="5"/>
      <c r="C66" s="63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5"/>
      <c r="S66" s="3"/>
      <c r="T66" s="63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5"/>
    </row>
    <row r="67" spans="2:35" x14ac:dyDescent="0.25">
      <c r="B67" s="5"/>
      <c r="C67" s="66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8"/>
      <c r="S67" s="3"/>
      <c r="T67" s="66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8"/>
    </row>
    <row r="68" spans="2:35" x14ac:dyDescent="0.25">
      <c r="B68" s="1"/>
      <c r="C68" s="4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2:35" x14ac:dyDescent="0.25">
      <c r="B69" s="1"/>
      <c r="C69" s="4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2:35" x14ac:dyDescent="0.25">
      <c r="B70" s="1"/>
      <c r="C70" s="4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</sheetData>
  <mergeCells count="12">
    <mergeCell ref="C30:R30"/>
    <mergeCell ref="C2:K2"/>
    <mergeCell ref="Q6:R6"/>
    <mergeCell ref="C8:R8"/>
    <mergeCell ref="C18:R18"/>
    <mergeCell ref="C19:R19"/>
    <mergeCell ref="C3:L3"/>
    <mergeCell ref="AH6:AI6"/>
    <mergeCell ref="T8:AI8"/>
    <mergeCell ref="T18:AI18"/>
    <mergeCell ref="T19:AI19"/>
    <mergeCell ref="T30:AI30"/>
  </mergeCells>
  <pageMargins left="0.25" right="0.25" top="0.75" bottom="0.75" header="0.3" footer="0.3"/>
  <pageSetup paperSize="8" scale="71" fitToWidth="2" orientation="landscape" horizontalDpi="300" verticalDpi="300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Loan Calculator</vt:lpstr>
      <vt:lpstr>Sample CFS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Workshop</dc:title>
  <dc:creator>Abdullah Al Jufaili</dc:creator>
  <cp:lastModifiedBy>Nisha</cp:lastModifiedBy>
  <cp:lastPrinted>2012-01-17T15:23:08Z</cp:lastPrinted>
  <dcterms:created xsi:type="dcterms:W3CDTF">2011-10-12T11:31:52Z</dcterms:created>
  <dcterms:modified xsi:type="dcterms:W3CDTF">2018-06-25T06:49:04Z</dcterms:modified>
</cp:coreProperties>
</file>